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hap\Dropbox\1. Courses\11. Fall 2018 CE 45000 - Transport Policy and Planning\Fall 2018 Transport Policy and Planning\Homeworks\Homework 6\"/>
    </mc:Choice>
  </mc:AlternateContent>
  <bookViews>
    <workbookView xWindow="120" yWindow="45" windowWidth="18975" windowHeight="11955"/>
  </bookViews>
  <sheets>
    <sheet name="Problem 1" sheetId="1" r:id="rId1"/>
    <sheet name="Problem 2" sheetId="2" r:id="rId2"/>
    <sheet name="Problem 3" sheetId="3" r:id="rId3"/>
  </sheets>
  <calcPr calcId="162913"/>
</workbook>
</file>

<file path=xl/calcChain.xml><?xml version="1.0" encoding="utf-8"?>
<calcChain xmlns="http://schemas.openxmlformats.org/spreadsheetml/2006/main">
  <c r="J8" i="3" l="1"/>
  <c r="P7" i="3"/>
  <c r="O7" i="3"/>
  <c r="N7" i="3"/>
  <c r="M7" i="3"/>
  <c r="L7" i="3"/>
  <c r="J7" i="3"/>
  <c r="J6" i="3"/>
  <c r="K6" i="3" s="1"/>
  <c r="J5" i="3"/>
  <c r="K5" i="3" s="1"/>
  <c r="P4" i="3"/>
  <c r="O4" i="3"/>
  <c r="N4" i="3"/>
  <c r="M4" i="3"/>
  <c r="L4" i="3"/>
  <c r="P3" i="3"/>
  <c r="O3" i="3"/>
  <c r="N3" i="3"/>
  <c r="M3" i="3"/>
  <c r="L3" i="3"/>
  <c r="J3" i="3"/>
  <c r="M8" i="3" l="1"/>
  <c r="M6" i="3"/>
  <c r="P6" i="3"/>
  <c r="L6" i="3"/>
  <c r="N6" i="3"/>
  <c r="O6" i="3"/>
  <c r="O8" i="3" s="1"/>
  <c r="L5" i="3"/>
  <c r="L8" i="3" s="1"/>
  <c r="K8" i="3"/>
  <c r="N5" i="3"/>
  <c r="N8" i="3" s="1"/>
  <c r="P5" i="3"/>
  <c r="O5" i="3"/>
  <c r="M5" i="3"/>
  <c r="P8" i="3"/>
  <c r="G34" i="1" l="1"/>
  <c r="G30" i="1"/>
  <c r="G31" i="1"/>
  <c r="G32" i="1"/>
  <c r="G33" i="1"/>
  <c r="G29" i="1"/>
  <c r="E29" i="1"/>
  <c r="E19" i="1"/>
  <c r="E20" i="1"/>
  <c r="E21" i="1"/>
  <c r="E22" i="1"/>
  <c r="E23" i="1"/>
  <c r="H23" i="1" s="1"/>
  <c r="D33" i="1" s="1"/>
  <c r="E33" i="1" s="1"/>
  <c r="F19" i="1"/>
  <c r="G19" i="1"/>
  <c r="F20" i="1"/>
  <c r="G20" i="1"/>
  <c r="F21" i="1"/>
  <c r="G21" i="1"/>
  <c r="F22" i="1"/>
  <c r="G22" i="1"/>
  <c r="F23" i="1"/>
  <c r="G23" i="1"/>
  <c r="H22" i="1" l="1"/>
  <c r="D32" i="1" s="1"/>
  <c r="E32" i="1" s="1"/>
  <c r="H20" i="1"/>
  <c r="D30" i="1" s="1"/>
  <c r="E30" i="1" s="1"/>
  <c r="H21" i="1"/>
  <c r="D31" i="1" s="1"/>
  <c r="E31" i="1" s="1"/>
  <c r="H19" i="1"/>
  <c r="D29" i="1" s="1"/>
  <c r="E34" i="1" l="1"/>
  <c r="F33" i="1" s="1"/>
  <c r="F31" i="1" l="1"/>
  <c r="F29" i="1"/>
  <c r="F30" i="1"/>
  <c r="F32" i="1"/>
  <c r="F34" i="1" l="1"/>
</calcChain>
</file>

<file path=xl/sharedStrings.xml><?xml version="1.0" encoding="utf-8"?>
<sst xmlns="http://schemas.openxmlformats.org/spreadsheetml/2006/main" count="56" uniqueCount="34">
  <si>
    <t>Utility function:</t>
  </si>
  <si>
    <t>MODE</t>
  </si>
  <si>
    <t>Mode specific constant</t>
  </si>
  <si>
    <t>COST (cent)</t>
  </si>
  <si>
    <t>Solo driver</t>
  </si>
  <si>
    <t>Utilities:</t>
  </si>
  <si>
    <t>Total Ui</t>
  </si>
  <si>
    <t>ai</t>
  </si>
  <si>
    <t>Mode Probability</t>
  </si>
  <si>
    <t>Utility:</t>
  </si>
  <si>
    <t>e^Ui</t>
  </si>
  <si>
    <t>Total:</t>
  </si>
  <si>
    <t>Carpool</t>
  </si>
  <si>
    <t>Taxi</t>
  </si>
  <si>
    <t>LRT</t>
  </si>
  <si>
    <t>Bus</t>
  </si>
  <si>
    <t>IVTT (min)</t>
  </si>
  <si>
    <t>OVTT (min)</t>
  </si>
  <si>
    <r>
      <t>U</t>
    </r>
    <r>
      <rPr>
        <vertAlign val="subscript"/>
        <sz val="14"/>
        <color rgb="FF161108"/>
        <rFont val="Open Sans Light"/>
      </rPr>
      <t>i</t>
    </r>
    <r>
      <rPr>
        <sz val="14"/>
        <color rgb="FF161108"/>
        <rFont val="Open Sans Light"/>
      </rPr>
      <t xml:space="preserve"> = a</t>
    </r>
    <r>
      <rPr>
        <vertAlign val="subscript"/>
        <sz val="14"/>
        <color rgb="FF161108"/>
        <rFont val="Open Sans Light"/>
      </rPr>
      <t>i</t>
    </r>
    <r>
      <rPr>
        <sz val="14"/>
        <color rgb="FF161108"/>
        <rFont val="Open Sans Light"/>
      </rPr>
      <t xml:space="preserve"> – 0.02</t>
    </r>
    <r>
      <rPr>
        <sz val="14"/>
        <color rgb="FF161108"/>
        <rFont val="Arial"/>
        <family val="2"/>
      </rPr>
      <t>·</t>
    </r>
    <r>
      <rPr>
        <sz val="14"/>
        <color rgb="FF161108"/>
        <rFont val="Open Sans Light"/>
      </rPr>
      <t>IVTT</t>
    </r>
    <r>
      <rPr>
        <vertAlign val="subscript"/>
        <sz val="14"/>
        <color rgb="FF161108"/>
        <rFont val="Open Sans Light"/>
      </rPr>
      <t>i</t>
    </r>
    <r>
      <rPr>
        <sz val="14"/>
        <color rgb="FF161108"/>
        <rFont val="Open Sans Light"/>
      </rPr>
      <t xml:space="preserve"> – 0.04</t>
    </r>
    <r>
      <rPr>
        <sz val="14"/>
        <color rgb="FF161108"/>
        <rFont val="Arial"/>
        <family val="2"/>
      </rPr>
      <t>·</t>
    </r>
    <r>
      <rPr>
        <sz val="14"/>
        <color rgb="FF161108"/>
        <rFont val="Open Sans Light"/>
      </rPr>
      <t>OVTT</t>
    </r>
    <r>
      <rPr>
        <vertAlign val="subscript"/>
        <sz val="14"/>
        <color rgb="FF161108"/>
        <rFont val="Open Sans Light"/>
      </rPr>
      <t xml:space="preserve">i </t>
    </r>
    <r>
      <rPr>
        <sz val="14"/>
        <color rgb="FF161108"/>
        <rFont val="Open Sans Light"/>
      </rPr>
      <t>– 0.0026</t>
    </r>
    <r>
      <rPr>
        <sz val="14"/>
        <color rgb="FF161108"/>
        <rFont val="Arial"/>
        <family val="2"/>
      </rPr>
      <t>·</t>
    </r>
    <r>
      <rPr>
        <sz val="14"/>
        <color rgb="FF161108"/>
        <rFont val="Open Sans Light"/>
      </rPr>
      <t>COST</t>
    </r>
    <r>
      <rPr>
        <vertAlign val="subscript"/>
        <sz val="14"/>
        <color rgb="FF161108"/>
        <rFont val="Open Sans Light"/>
      </rPr>
      <t>i</t>
    </r>
  </si>
  <si>
    <t>No</t>
  </si>
  <si>
    <t>Criterion (MOE)</t>
  </si>
  <si>
    <t>Alt 1</t>
  </si>
  <si>
    <t>Alt 2</t>
  </si>
  <si>
    <t>Alt 3</t>
  </si>
  <si>
    <t>Alt 4</t>
  </si>
  <si>
    <t>Alt 5</t>
  </si>
  <si>
    <t>Ranking</t>
  </si>
  <si>
    <t>Relative Weight</t>
  </si>
  <si>
    <t>Weighting Factor</t>
  </si>
  <si>
    <t>Daily ridership (1000s)</t>
  </si>
  <si>
    <t>Annual return on investment (%)</t>
  </si>
  <si>
    <t>Length of line (mi)</t>
  </si>
  <si>
    <t>Passengers seated in peak hour (%)</t>
  </si>
  <si>
    <t>Auto drivers diverted (1000s)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</si>
</sst>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color rgb="FF161108"/>
      <name val="Open Sans Light"/>
    </font>
    <font>
      <vertAlign val="subscript"/>
      <sz val="14"/>
      <color rgb="FF161108"/>
      <name val="Open Sans Light"/>
    </font>
    <font>
      <sz val="14"/>
      <color rgb="FF161108"/>
      <name val="Arial"/>
      <family val="2"/>
    </font>
    <font>
      <b/>
      <sz val="12"/>
      <color rgb="FFF9F9F9"/>
      <name val="Open Sans"/>
    </font>
    <font>
      <sz val="12"/>
      <color rgb="FF161108"/>
      <name val="Open Sans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BC9850"/>
        <bgColor indexed="64"/>
      </patternFill>
    </fill>
    <fill>
      <patternFill patternType="solid">
        <fgColor rgb="FFE7DDD0"/>
        <bgColor indexed="64"/>
      </patternFill>
    </fill>
    <fill>
      <patternFill patternType="solid">
        <fgColor rgb="FFF4EFE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2" applyNumberFormat="0" applyAlignment="0" applyProtection="0"/>
    <xf numFmtId="0" fontId="5" fillId="28" borderId="3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2" applyNumberFormat="0" applyAlignment="0" applyProtection="0"/>
    <xf numFmtId="0" fontId="12" fillId="0" borderId="7" applyNumberFormat="0" applyFill="0" applyAlignment="0" applyProtection="0"/>
    <xf numFmtId="0" fontId="13" fillId="31" borderId="0" applyNumberFormat="0" applyBorder="0" applyAlignment="0" applyProtection="0"/>
    <xf numFmtId="0" fontId="1" fillId="32" borderId="8" applyNumberFormat="0" applyFont="0" applyAlignment="0" applyProtection="0"/>
    <xf numFmtId="0" fontId="14" fillId="27" borderId="9" applyNumberForma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</cellStyleXfs>
  <cellXfs count="24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65" fontId="18" fillId="0" borderId="1" xfId="0" applyNumberFormat="1" applyFont="1" applyBorder="1" applyAlignment="1">
      <alignment horizontal="center" vertical="center"/>
    </xf>
    <xf numFmtId="166" fontId="18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left" readingOrder="1"/>
    </xf>
    <xf numFmtId="1" fontId="18" fillId="0" borderId="0" xfId="0" applyNumberFormat="1" applyFont="1" applyAlignment="1">
      <alignment horizontal="center" vertical="center"/>
    </xf>
    <xf numFmtId="0" fontId="23" fillId="33" borderId="1" xfId="0" applyFont="1" applyFill="1" applyBorder="1" applyAlignment="1">
      <alignment horizontal="center" vertical="center" readingOrder="1"/>
    </xf>
    <xf numFmtId="0" fontId="23" fillId="33" borderId="11" xfId="0" applyFont="1" applyFill="1" applyBorder="1" applyAlignment="1">
      <alignment horizontal="center" vertical="center" readingOrder="1"/>
    </xf>
    <xf numFmtId="0" fontId="24" fillId="34" borderId="1" xfId="0" applyFont="1" applyFill="1" applyBorder="1" applyAlignment="1">
      <alignment horizontal="center" vertical="center" readingOrder="1"/>
    </xf>
    <xf numFmtId="0" fontId="24" fillId="34" borderId="1" xfId="0" applyFont="1" applyFill="1" applyBorder="1" applyAlignment="1">
      <alignment horizontal="left" vertical="center" readingOrder="1"/>
    </xf>
    <xf numFmtId="0" fontId="24" fillId="34" borderId="11" xfId="0" applyFont="1" applyFill="1" applyBorder="1" applyAlignment="1">
      <alignment horizontal="center" vertical="center" readingOrder="1"/>
    </xf>
    <xf numFmtId="1" fontId="0" fillId="0" borderId="0" xfId="0" applyNumberFormat="1"/>
    <xf numFmtId="164" fontId="0" fillId="0" borderId="0" xfId="0" applyNumberFormat="1"/>
    <xf numFmtId="0" fontId="24" fillId="35" borderId="1" xfId="0" applyFont="1" applyFill="1" applyBorder="1" applyAlignment="1">
      <alignment horizontal="center" vertical="center" readingOrder="1"/>
    </xf>
    <xf numFmtId="0" fontId="24" fillId="35" borderId="1" xfId="0" applyFont="1" applyFill="1" applyBorder="1" applyAlignment="1">
      <alignment horizontal="left" vertical="center" readingOrder="1"/>
    </xf>
    <xf numFmtId="0" fontId="24" fillId="35" borderId="11" xfId="0" applyFont="1" applyFill="1" applyBorder="1" applyAlignment="1">
      <alignment horizontal="center" vertical="center" readingOrder="1"/>
    </xf>
    <xf numFmtId="0" fontId="24" fillId="0" borderId="0" xfId="0" applyFont="1" applyFill="1" applyBorder="1" applyAlignment="1">
      <alignment horizontal="center" vertical="center" readingOrder="1"/>
    </xf>
    <xf numFmtId="0" fontId="24" fillId="0" borderId="0" xfId="0" applyFont="1" applyFill="1" applyBorder="1" applyAlignment="1">
      <alignment horizontal="left" vertical="center" readingOrder="1"/>
    </xf>
    <xf numFmtId="0" fontId="19" fillId="0" borderId="0" xfId="0" applyFont="1" applyAlignment="1">
      <alignment horizontal="center" vertic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449036</xdr:colOff>
      <xdr:row>0</xdr:row>
      <xdr:rowOff>0</xdr:rowOff>
    </xdr:from>
    <xdr:to>
      <xdr:col>18</xdr:col>
      <xdr:colOff>32657</xdr:colOff>
      <xdr:row>52</xdr:row>
      <xdr:rowOff>127907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5589" y="1245054"/>
          <a:ext cx="10033907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34"/>
  <sheetViews>
    <sheetView tabSelected="1" zoomScale="85" zoomScaleNormal="85" workbookViewId="0">
      <selection activeCell="L28" sqref="L28"/>
    </sheetView>
  </sheetViews>
  <sheetFormatPr defaultRowHeight="15"/>
  <cols>
    <col min="1" max="2" width="9.140625" style="1"/>
    <col min="3" max="3" width="18.7109375" style="1" customWidth="1"/>
    <col min="4" max="4" width="9.85546875" style="1" customWidth="1"/>
    <col min="5" max="5" width="9.85546875" style="8" customWidth="1"/>
    <col min="6" max="6" width="10.28515625" style="1" customWidth="1"/>
    <col min="7" max="16384" width="9.140625" style="1"/>
  </cols>
  <sheetData>
    <row r="2" spans="3:8">
      <c r="D2" s="1" t="s">
        <v>0</v>
      </c>
    </row>
    <row r="4" spans="3:8" ht="21">
      <c r="C4" s="9" t="s">
        <v>18</v>
      </c>
    </row>
    <row r="7" spans="3:8" ht="45">
      <c r="C7" s="2" t="s">
        <v>1</v>
      </c>
      <c r="D7" s="3" t="s">
        <v>2</v>
      </c>
      <c r="E7" s="3" t="s">
        <v>16</v>
      </c>
      <c r="F7" s="3" t="s">
        <v>17</v>
      </c>
      <c r="G7" s="3" t="s">
        <v>3</v>
      </c>
    </row>
    <row r="8" spans="3:8">
      <c r="C8" s="2" t="s">
        <v>4</v>
      </c>
      <c r="D8" s="4">
        <v>0</v>
      </c>
      <c r="E8" s="2">
        <v>17</v>
      </c>
      <c r="F8" s="2">
        <v>5</v>
      </c>
      <c r="G8" s="5">
        <v>200</v>
      </c>
    </row>
    <row r="9" spans="3:8">
      <c r="C9" s="2" t="s">
        <v>12</v>
      </c>
      <c r="D9" s="4">
        <v>-0.25</v>
      </c>
      <c r="E9" s="2">
        <v>21</v>
      </c>
      <c r="F9" s="2">
        <v>5</v>
      </c>
      <c r="G9" s="5">
        <v>100</v>
      </c>
    </row>
    <row r="10" spans="3:8">
      <c r="C10" s="2" t="s">
        <v>13</v>
      </c>
      <c r="D10" s="4">
        <v>-0.4</v>
      </c>
      <c r="E10" s="2">
        <v>17</v>
      </c>
      <c r="F10" s="2">
        <v>4</v>
      </c>
      <c r="G10" s="5">
        <v>320</v>
      </c>
    </row>
    <row r="11" spans="3:8">
      <c r="C11" s="2" t="s">
        <v>14</v>
      </c>
      <c r="D11" s="4">
        <v>-0.28000000000000003</v>
      </c>
      <c r="E11" s="2">
        <v>25</v>
      </c>
      <c r="F11" s="2">
        <v>8</v>
      </c>
      <c r="G11" s="5">
        <v>120</v>
      </c>
    </row>
    <row r="12" spans="3:8">
      <c r="C12" s="2" t="s">
        <v>15</v>
      </c>
      <c r="D12" s="4">
        <v>-0.30000000000000004</v>
      </c>
      <c r="E12" s="2">
        <v>33</v>
      </c>
      <c r="F12" s="2">
        <v>7</v>
      </c>
      <c r="G12" s="5">
        <v>160</v>
      </c>
    </row>
    <row r="15" spans="3:8">
      <c r="C15" s="23" t="s">
        <v>5</v>
      </c>
      <c r="D15" s="23"/>
      <c r="E15" s="23"/>
      <c r="F15" s="23"/>
      <c r="G15" s="23"/>
      <c r="H15" s="23"/>
    </row>
    <row r="17" spans="3:8" ht="45">
      <c r="C17" s="2" t="s">
        <v>1</v>
      </c>
      <c r="D17" s="3" t="s">
        <v>2</v>
      </c>
      <c r="E17" s="3" t="s">
        <v>16</v>
      </c>
      <c r="F17" s="3" t="s">
        <v>17</v>
      </c>
      <c r="G17" s="3" t="s">
        <v>3</v>
      </c>
      <c r="H17" s="3" t="s">
        <v>6</v>
      </c>
    </row>
    <row r="18" spans="3:8">
      <c r="C18" s="2"/>
      <c r="D18" s="2" t="s">
        <v>7</v>
      </c>
      <c r="E18" s="4">
        <v>-0.02</v>
      </c>
      <c r="F18" s="6">
        <v>-0.04</v>
      </c>
      <c r="G18" s="7">
        <v>-2.6000000000000003E-3</v>
      </c>
      <c r="H18" s="2"/>
    </row>
    <row r="19" spans="3:8">
      <c r="C19" s="2" t="s">
        <v>4</v>
      </c>
      <c r="D19" s="4">
        <v>0</v>
      </c>
      <c r="E19" s="4">
        <f>E8*$E$18</f>
        <v>-0.34</v>
      </c>
      <c r="F19" s="6">
        <f>F8*$F$18</f>
        <v>-0.2</v>
      </c>
      <c r="G19" s="7">
        <f>G8*$G$18</f>
        <v>-0.52</v>
      </c>
      <c r="H19" s="6">
        <f>SUM(D19:G19)</f>
        <v>-1.06</v>
      </c>
    </row>
    <row r="20" spans="3:8">
      <c r="C20" s="2" t="s">
        <v>12</v>
      </c>
      <c r="D20" s="4">
        <v>-0.25</v>
      </c>
      <c r="E20" s="4">
        <f t="shared" ref="E20:E23" si="0">E9*$E$18</f>
        <v>-0.42</v>
      </c>
      <c r="F20" s="6">
        <f>F9*$F$18</f>
        <v>-0.2</v>
      </c>
      <c r="G20" s="7">
        <f>G9*$G$18</f>
        <v>-0.26</v>
      </c>
      <c r="H20" s="6">
        <f>SUM(D20:G20)</f>
        <v>-1.1299999999999999</v>
      </c>
    </row>
    <row r="21" spans="3:8">
      <c r="C21" s="2" t="s">
        <v>13</v>
      </c>
      <c r="D21" s="4">
        <v>-0.4</v>
      </c>
      <c r="E21" s="4">
        <f t="shared" si="0"/>
        <v>-0.34</v>
      </c>
      <c r="F21" s="6">
        <f>F10*$F$18</f>
        <v>-0.16</v>
      </c>
      <c r="G21" s="7">
        <f>G10*$G$18</f>
        <v>-0.83200000000000007</v>
      </c>
      <c r="H21" s="6">
        <f>SUM(D21:G21)</f>
        <v>-1.7320000000000002</v>
      </c>
    </row>
    <row r="22" spans="3:8">
      <c r="C22" s="2" t="s">
        <v>14</v>
      </c>
      <c r="D22" s="4">
        <v>-0.28000000000000003</v>
      </c>
      <c r="E22" s="4">
        <f t="shared" si="0"/>
        <v>-0.5</v>
      </c>
      <c r="F22" s="6">
        <f>F11*$F$18</f>
        <v>-0.32</v>
      </c>
      <c r="G22" s="7">
        <f>G11*$G$18</f>
        <v>-0.31200000000000006</v>
      </c>
      <c r="H22" s="6">
        <f>SUM(D22:G22)</f>
        <v>-1.4120000000000001</v>
      </c>
    </row>
    <row r="23" spans="3:8">
      <c r="C23" s="2" t="s">
        <v>15</v>
      </c>
      <c r="D23" s="4">
        <v>-0.30000000000000004</v>
      </c>
      <c r="E23" s="4">
        <f t="shared" si="0"/>
        <v>-0.66</v>
      </c>
      <c r="F23" s="6">
        <f>F12*$F$18</f>
        <v>-0.28000000000000003</v>
      </c>
      <c r="G23" s="7">
        <f>G12*$G$18</f>
        <v>-0.41600000000000004</v>
      </c>
      <c r="H23" s="6">
        <f>SUM(D23:G23)</f>
        <v>-1.6560000000000001</v>
      </c>
    </row>
    <row r="26" spans="3:8">
      <c r="C26" s="23" t="s">
        <v>8</v>
      </c>
      <c r="D26" s="23"/>
      <c r="E26" s="23"/>
      <c r="F26" s="23"/>
    </row>
    <row r="28" spans="3:8" ht="30">
      <c r="C28" s="2" t="s">
        <v>1</v>
      </c>
      <c r="D28" s="3" t="s">
        <v>9</v>
      </c>
      <c r="E28" s="3" t="s">
        <v>10</v>
      </c>
      <c r="F28" s="3" t="s">
        <v>8</v>
      </c>
    </row>
    <row r="29" spans="3:8">
      <c r="C29" s="2" t="s">
        <v>4</v>
      </c>
      <c r="D29" s="6">
        <f>H19</f>
        <v>-1.06</v>
      </c>
      <c r="E29" s="7">
        <f>EXP(D29)</f>
        <v>0.3464558103300574</v>
      </c>
      <c r="F29" s="7">
        <f>E29/$E$34</f>
        <v>0.27046241523188302</v>
      </c>
      <c r="G29" s="10">
        <f>F29*1000</f>
        <v>270.46241523188303</v>
      </c>
    </row>
    <row r="30" spans="3:8">
      <c r="C30" s="2" t="s">
        <v>12</v>
      </c>
      <c r="D30" s="6">
        <f>H20</f>
        <v>-1.1299999999999999</v>
      </c>
      <c r="E30" s="7">
        <f>EXP(D30)</f>
        <v>0.32303325642225295</v>
      </c>
      <c r="F30" s="7">
        <f>E30/$E$34</f>
        <v>0.25217748447904414</v>
      </c>
      <c r="G30" s="10">
        <f t="shared" ref="G30:G33" si="1">F30*1000</f>
        <v>252.17748447904415</v>
      </c>
    </row>
    <row r="31" spans="3:8">
      <c r="C31" s="2" t="s">
        <v>13</v>
      </c>
      <c r="D31" s="6">
        <f>H21</f>
        <v>-1.7320000000000002</v>
      </c>
      <c r="E31" s="7">
        <f>EXP(D31)</f>
        <v>0.17693019548249689</v>
      </c>
      <c r="F31" s="7">
        <f>E31/$E$34</f>
        <v>0.13812141857877144</v>
      </c>
      <c r="G31" s="10">
        <f t="shared" si="1"/>
        <v>138.12141857877145</v>
      </c>
    </row>
    <row r="32" spans="3:8">
      <c r="C32" s="2" t="s">
        <v>14</v>
      </c>
      <c r="D32" s="6">
        <f>H22</f>
        <v>-1.4120000000000001</v>
      </c>
      <c r="E32" s="7">
        <f>EXP(D32)</f>
        <v>0.2436554845483348</v>
      </c>
      <c r="F32" s="7">
        <f>E32/$E$34</f>
        <v>0.19021084037429445</v>
      </c>
      <c r="G32" s="10">
        <f t="shared" si="1"/>
        <v>190.21084037429443</v>
      </c>
    </row>
    <row r="33" spans="3:7">
      <c r="C33" s="2" t="s">
        <v>15</v>
      </c>
      <c r="D33" s="6">
        <f>H23</f>
        <v>-1.6560000000000001</v>
      </c>
      <c r="E33" s="7">
        <f>EXP(D33)</f>
        <v>0.19090105916394629</v>
      </c>
      <c r="F33" s="7">
        <f>E33/$E$34</f>
        <v>0.14902784133600694</v>
      </c>
      <c r="G33" s="10">
        <f t="shared" si="1"/>
        <v>149.02784133600693</v>
      </c>
    </row>
    <row r="34" spans="3:7">
      <c r="C34" s="2" t="s">
        <v>11</v>
      </c>
      <c r="D34" s="2"/>
      <c r="E34" s="2">
        <f>SUM(E29:E33)</f>
        <v>1.2809758059470884</v>
      </c>
      <c r="F34" s="2">
        <f>SUM(F29:F33)</f>
        <v>1</v>
      </c>
      <c r="G34" s="10">
        <f>SUM(G29:G33)</f>
        <v>1000</v>
      </c>
    </row>
  </sheetData>
  <mergeCells count="2">
    <mergeCell ref="C26:F26"/>
    <mergeCell ref="C15:H15"/>
  </mergeCells>
  <pageMargins left="0.75" right="0.75" top="1" bottom="1" header="0.5" footer="0.5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W23" sqref="W23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"/>
  <sheetViews>
    <sheetView workbookViewId="0">
      <selection activeCell="O8" sqref="O8"/>
    </sheetView>
  </sheetViews>
  <sheetFormatPr defaultRowHeight="15"/>
  <cols>
    <col min="11" max="11" width="20.140625" bestFit="1" customWidth="1"/>
  </cols>
  <sheetData>
    <row r="2" spans="1:16" ht="15.75">
      <c r="A2" s="11" t="s">
        <v>19</v>
      </c>
      <c r="B2" s="11" t="s">
        <v>20</v>
      </c>
      <c r="C2" s="11" t="s">
        <v>21</v>
      </c>
      <c r="D2" s="11" t="s">
        <v>22</v>
      </c>
      <c r="E2" s="11" t="s">
        <v>23</v>
      </c>
      <c r="F2" s="11" t="s">
        <v>24</v>
      </c>
      <c r="G2" s="11" t="s">
        <v>25</v>
      </c>
      <c r="I2" s="12" t="s">
        <v>26</v>
      </c>
      <c r="J2" s="12" t="s">
        <v>27</v>
      </c>
      <c r="K2" s="12" t="s">
        <v>28</v>
      </c>
      <c r="L2" s="11" t="s">
        <v>21</v>
      </c>
      <c r="M2" s="11" t="s">
        <v>22</v>
      </c>
      <c r="N2" s="11" t="s">
        <v>23</v>
      </c>
      <c r="O2" s="11" t="s">
        <v>24</v>
      </c>
      <c r="P2" s="11" t="s">
        <v>25</v>
      </c>
    </row>
    <row r="3" spans="1:16">
      <c r="A3" s="13">
        <v>1</v>
      </c>
      <c r="B3" s="14" t="s">
        <v>29</v>
      </c>
      <c r="C3" s="13">
        <v>25</v>
      </c>
      <c r="D3" s="13">
        <v>23</v>
      </c>
      <c r="E3" s="13">
        <v>20</v>
      </c>
      <c r="F3" s="13">
        <v>18</v>
      </c>
      <c r="G3" s="13">
        <v>17</v>
      </c>
      <c r="I3" s="15">
        <v>2</v>
      </c>
      <c r="J3">
        <f>J4-1</f>
        <v>4</v>
      </c>
      <c r="K3" s="16">
        <v>24</v>
      </c>
      <c r="L3">
        <f t="shared" ref="L3:P7" si="0">C3/MAX($C3:$G3)*$K3</f>
        <v>24</v>
      </c>
      <c r="M3" s="17">
        <f t="shared" si="0"/>
        <v>22.080000000000002</v>
      </c>
      <c r="N3" s="17">
        <f t="shared" si="0"/>
        <v>19.200000000000003</v>
      </c>
      <c r="O3" s="17">
        <f t="shared" si="0"/>
        <v>17.28</v>
      </c>
      <c r="P3" s="17">
        <f t="shared" si="0"/>
        <v>16.32</v>
      </c>
    </row>
    <row r="4" spans="1:16">
      <c r="A4" s="18">
        <v>2</v>
      </c>
      <c r="B4" s="19" t="s">
        <v>30</v>
      </c>
      <c r="C4" s="18">
        <v>13</v>
      </c>
      <c r="D4" s="18">
        <v>14</v>
      </c>
      <c r="E4" s="18">
        <v>11</v>
      </c>
      <c r="F4" s="18">
        <v>13.5</v>
      </c>
      <c r="G4" s="18">
        <v>15</v>
      </c>
      <c r="I4" s="20">
        <v>1</v>
      </c>
      <c r="J4" s="20">
        <v>5</v>
      </c>
      <c r="K4" s="16">
        <v>30</v>
      </c>
      <c r="L4">
        <f t="shared" si="0"/>
        <v>26</v>
      </c>
      <c r="M4" s="17">
        <f t="shared" si="0"/>
        <v>28</v>
      </c>
      <c r="N4" s="17">
        <f t="shared" si="0"/>
        <v>22</v>
      </c>
      <c r="O4" s="17">
        <f t="shared" si="0"/>
        <v>27</v>
      </c>
      <c r="P4" s="17">
        <f t="shared" si="0"/>
        <v>30</v>
      </c>
    </row>
    <row r="5" spans="1:16">
      <c r="A5" s="13">
        <v>3</v>
      </c>
      <c r="B5" s="14" t="s">
        <v>31</v>
      </c>
      <c r="C5" s="13">
        <v>8</v>
      </c>
      <c r="D5" s="13">
        <v>7</v>
      </c>
      <c r="E5" s="13">
        <v>6</v>
      </c>
      <c r="F5" s="13">
        <v>5</v>
      </c>
      <c r="G5" s="13">
        <v>5</v>
      </c>
      <c r="I5" s="15">
        <v>3</v>
      </c>
      <c r="J5">
        <f>J4-2</f>
        <v>3</v>
      </c>
      <c r="K5" s="16">
        <f>INT(J5*100/$J$8)</f>
        <v>17</v>
      </c>
      <c r="L5">
        <f t="shared" si="0"/>
        <v>17</v>
      </c>
      <c r="M5" s="17">
        <f t="shared" si="0"/>
        <v>14.875</v>
      </c>
      <c r="N5" s="17">
        <f t="shared" si="0"/>
        <v>12.75</v>
      </c>
      <c r="O5" s="17">
        <f t="shared" si="0"/>
        <v>10.625</v>
      </c>
      <c r="P5" s="17">
        <f t="shared" si="0"/>
        <v>10.625</v>
      </c>
    </row>
    <row r="6" spans="1:16">
      <c r="A6" s="18">
        <v>4</v>
      </c>
      <c r="B6" s="19" t="s">
        <v>32</v>
      </c>
      <c r="C6" s="18">
        <v>25</v>
      </c>
      <c r="D6" s="18">
        <v>35</v>
      </c>
      <c r="E6" s="18">
        <v>40</v>
      </c>
      <c r="F6" s="18">
        <v>50</v>
      </c>
      <c r="G6" s="18">
        <v>50</v>
      </c>
      <c r="I6" s="20">
        <v>3</v>
      </c>
      <c r="J6">
        <f>J4-2</f>
        <v>3</v>
      </c>
      <c r="K6" s="16">
        <f>INT(J6*100/$J$8)</f>
        <v>17</v>
      </c>
      <c r="L6">
        <f t="shared" si="0"/>
        <v>8.5</v>
      </c>
      <c r="M6" s="17">
        <f t="shared" si="0"/>
        <v>11.899999999999999</v>
      </c>
      <c r="N6" s="17">
        <f t="shared" si="0"/>
        <v>13.600000000000001</v>
      </c>
      <c r="O6" s="17">
        <f t="shared" si="0"/>
        <v>17</v>
      </c>
      <c r="P6" s="17">
        <f t="shared" si="0"/>
        <v>17</v>
      </c>
    </row>
    <row r="7" spans="1:16">
      <c r="A7" s="13">
        <v>5</v>
      </c>
      <c r="B7" s="14" t="s">
        <v>33</v>
      </c>
      <c r="C7" s="13">
        <v>3.5</v>
      </c>
      <c r="D7" s="13">
        <v>3</v>
      </c>
      <c r="E7" s="13">
        <v>2</v>
      </c>
      <c r="F7" s="13">
        <v>1.5</v>
      </c>
      <c r="G7" s="13">
        <v>1.5</v>
      </c>
      <c r="I7" s="15">
        <v>4</v>
      </c>
      <c r="J7">
        <f>J4-3</f>
        <v>2</v>
      </c>
      <c r="K7" s="16">
        <v>12</v>
      </c>
      <c r="L7">
        <f t="shared" si="0"/>
        <v>12</v>
      </c>
      <c r="M7" s="17">
        <f t="shared" si="0"/>
        <v>10.285714285714285</v>
      </c>
      <c r="N7" s="17">
        <f t="shared" si="0"/>
        <v>6.8571428571428568</v>
      </c>
      <c r="O7" s="17">
        <f t="shared" si="0"/>
        <v>5.1428571428571423</v>
      </c>
      <c r="P7" s="17">
        <f t="shared" si="0"/>
        <v>5.1428571428571423</v>
      </c>
    </row>
    <row r="8" spans="1:16">
      <c r="A8" s="21"/>
      <c r="B8" s="22"/>
      <c r="C8" s="21"/>
      <c r="D8" s="21"/>
      <c r="E8" s="21"/>
      <c r="F8" s="21"/>
      <c r="G8" s="21"/>
      <c r="J8">
        <f t="shared" ref="J8:P8" si="1">SUM(J3:J7)</f>
        <v>17</v>
      </c>
      <c r="K8" s="16">
        <f t="shared" si="1"/>
        <v>100</v>
      </c>
      <c r="L8">
        <f t="shared" si="1"/>
        <v>87.5</v>
      </c>
      <c r="M8" s="17">
        <f t="shared" si="1"/>
        <v>87.140714285714267</v>
      </c>
      <c r="N8" s="17">
        <f t="shared" si="1"/>
        <v>74.407142857142873</v>
      </c>
      <c r="O8" s="17">
        <f t="shared" si="1"/>
        <v>77.04785714285714</v>
      </c>
      <c r="P8" s="17">
        <f t="shared" si="1"/>
        <v>79.087857142857132</v>
      </c>
    </row>
  </sheetData>
  <conditionalFormatting sqref="I3:P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{DA6EE1E6-CC86-4D39-9233-7D0F17DA8EE6}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6EE1E6-CC86-4D39-9233-7D0F17DA8E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I3:P8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Problem 1</vt:lpstr>
      <vt:lpstr>Problem 2</vt:lpstr>
      <vt:lpstr>Problem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</dc:creator>
  <cp:lastModifiedBy>Promothes Saha</cp:lastModifiedBy>
  <cp:lastPrinted>2016-10-03T18:25:09Z</cp:lastPrinted>
  <dcterms:created xsi:type="dcterms:W3CDTF">2008-04-02T17:06:46Z</dcterms:created>
  <dcterms:modified xsi:type="dcterms:W3CDTF">2018-12-04T16:36:05Z</dcterms:modified>
</cp:coreProperties>
</file>