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hap\Dropbox\1. Courses\2. Fall 2019\CE 45000 - Transport Policy and Planning\2. Homeworks\Homework 2\"/>
    </mc:Choice>
  </mc:AlternateContent>
  <bookViews>
    <workbookView xWindow="-120" yWindow="-120" windowWidth="29040" windowHeight="15840" activeTab="1"/>
  </bookViews>
  <sheets>
    <sheet name="Trip Distribution" sheetId="3" r:id="rId1"/>
    <sheet name="Homework" sheetId="6" r:id="rId2"/>
    <sheet name="Mode Choice" sheetId="4" r:id="rId3"/>
    <sheet name="Sheet1" sheetId="5" r:id="rId4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'Trip Distribution'!$H$12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6" l="1"/>
  <c r="K11" i="6"/>
  <c r="L11" i="6"/>
  <c r="M11" i="6"/>
  <c r="N11" i="6"/>
  <c r="J15" i="6" l="1"/>
  <c r="H14" i="3" l="1"/>
  <c r="H3" i="3"/>
  <c r="K18" i="6"/>
  <c r="L18" i="6"/>
  <c r="M18" i="6"/>
  <c r="N18" i="6"/>
  <c r="K19" i="6"/>
  <c r="L19" i="6"/>
  <c r="M19" i="6"/>
  <c r="N19" i="6"/>
  <c r="J19" i="6"/>
  <c r="N16" i="6"/>
  <c r="N17" i="6"/>
  <c r="N15" i="6"/>
  <c r="K15" i="6"/>
  <c r="L15" i="6"/>
  <c r="M15" i="6"/>
  <c r="H24" i="3"/>
  <c r="M29" i="6"/>
  <c r="L29" i="6"/>
  <c r="K29" i="6"/>
  <c r="J29" i="6"/>
  <c r="M28" i="6"/>
  <c r="L28" i="6"/>
  <c r="K28" i="6"/>
  <c r="J28" i="6"/>
  <c r="M27" i="6"/>
  <c r="L27" i="6"/>
  <c r="K27" i="6"/>
  <c r="J27" i="6"/>
  <c r="M26" i="6"/>
  <c r="L26" i="6"/>
  <c r="K26" i="6"/>
  <c r="J26" i="6"/>
  <c r="J18" i="6"/>
  <c r="M17" i="6"/>
  <c r="L17" i="6"/>
  <c r="K17" i="6"/>
  <c r="J17" i="6"/>
  <c r="M16" i="6"/>
  <c r="L16" i="6"/>
  <c r="K16" i="6"/>
  <c r="J16" i="6"/>
  <c r="M3" i="6" l="1"/>
  <c r="L4" i="6"/>
  <c r="M7" i="6"/>
  <c r="M6" i="6"/>
  <c r="L5" i="6"/>
  <c r="M4" i="6"/>
  <c r="L3" i="6"/>
  <c r="L7" i="6"/>
  <c r="K5" i="6"/>
  <c r="N3" i="6"/>
  <c r="N6" i="6"/>
  <c r="M5" i="6"/>
  <c r="N4" i="6"/>
  <c r="L6" i="6"/>
  <c r="J4" i="6"/>
  <c r="J6" i="6"/>
  <c r="J7" i="6"/>
  <c r="K6" i="6"/>
  <c r="N5" i="6"/>
  <c r="K4" i="6"/>
  <c r="N7" i="6"/>
  <c r="J3" i="6"/>
  <c r="J5" i="6"/>
  <c r="K3" i="6"/>
  <c r="K7" i="6"/>
  <c r="B28" i="4"/>
  <c r="N8" i="6" l="1"/>
  <c r="O4" i="6"/>
  <c r="O6" i="6"/>
  <c r="O5" i="6"/>
  <c r="L8" i="6"/>
  <c r="O7" i="6"/>
  <c r="M8" i="6"/>
  <c r="K8" i="6"/>
  <c r="K14" i="3"/>
  <c r="K3" i="3" s="1"/>
  <c r="I14" i="3"/>
  <c r="J14" i="3"/>
  <c r="I24" i="3"/>
  <c r="J24" i="3"/>
  <c r="K24" i="3"/>
  <c r="I25" i="3"/>
  <c r="J25" i="3"/>
  <c r="K25" i="3"/>
  <c r="I26" i="3"/>
  <c r="J26" i="3"/>
  <c r="K26" i="3"/>
  <c r="I27" i="3"/>
  <c r="J27" i="3"/>
  <c r="K27" i="3"/>
  <c r="H25" i="3"/>
  <c r="H26" i="3"/>
  <c r="H27" i="3"/>
  <c r="H15" i="3"/>
  <c r="J3" i="3" l="1"/>
  <c r="I3" i="3"/>
  <c r="L3" i="3" s="1"/>
  <c r="B7" i="3" l="1"/>
  <c r="E8" i="3" s="1"/>
  <c r="B14" i="3" l="1"/>
  <c r="B15" i="3"/>
  <c r="B12" i="3"/>
  <c r="B16" i="3" s="1"/>
  <c r="B13" i="3"/>
  <c r="J28" i="4" l="1"/>
  <c r="K28" i="4"/>
  <c r="L28" i="4"/>
  <c r="J29" i="4"/>
  <c r="K29" i="4"/>
  <c r="L29" i="4"/>
  <c r="J30" i="4"/>
  <c r="K30" i="4"/>
  <c r="L30" i="4"/>
  <c r="J31" i="4"/>
  <c r="K31" i="4"/>
  <c r="L31" i="4"/>
  <c r="I29" i="4"/>
  <c r="I30" i="4"/>
  <c r="I31" i="4"/>
  <c r="I28" i="4"/>
  <c r="B35" i="4" s="1"/>
  <c r="B42" i="4" s="1"/>
  <c r="B29" i="4"/>
  <c r="C29" i="4"/>
  <c r="D29" i="4"/>
  <c r="E29" i="4"/>
  <c r="B30" i="4"/>
  <c r="C30" i="4"/>
  <c r="D30" i="4"/>
  <c r="E30" i="4"/>
  <c r="B31" i="4"/>
  <c r="C31" i="4"/>
  <c r="D31" i="4"/>
  <c r="D38" i="4" s="1"/>
  <c r="D45" i="4" s="1"/>
  <c r="E31" i="4"/>
  <c r="C28" i="4"/>
  <c r="C35" i="4" s="1"/>
  <c r="C42" i="4" s="1"/>
  <c r="D28" i="4"/>
  <c r="E28" i="4"/>
  <c r="B36" i="4" l="1"/>
  <c r="B43" i="4" s="1"/>
  <c r="E36" i="4"/>
  <c r="E43" i="4" s="1"/>
  <c r="E37" i="4"/>
  <c r="E44" i="4" s="1"/>
  <c r="L37" i="4"/>
  <c r="L44" i="4" s="1"/>
  <c r="D37" i="4"/>
  <c r="D44" i="4" s="1"/>
  <c r="D36" i="4"/>
  <c r="D43" i="4" s="1"/>
  <c r="I38" i="4"/>
  <c r="I45" i="4" s="1"/>
  <c r="C36" i="4"/>
  <c r="C43" i="4" s="1"/>
  <c r="J35" i="4"/>
  <c r="J42" i="4" s="1"/>
  <c r="C37" i="4"/>
  <c r="C44" i="4" s="1"/>
  <c r="B37" i="4"/>
  <c r="B44" i="4" s="1"/>
  <c r="K37" i="4"/>
  <c r="K44" i="4" s="1"/>
  <c r="E38" i="4"/>
  <c r="E45" i="4" s="1"/>
  <c r="I35" i="4"/>
  <c r="I42" i="4" s="1"/>
  <c r="I37" i="4"/>
  <c r="I44" i="4" s="1"/>
  <c r="I36" i="4"/>
  <c r="I43" i="4" s="1"/>
  <c r="C38" i="4"/>
  <c r="C45" i="4" s="1"/>
  <c r="L36" i="4"/>
  <c r="L43" i="4" s="1"/>
  <c r="D35" i="4"/>
  <c r="D42" i="4" s="1"/>
  <c r="B38" i="4"/>
  <c r="B45" i="4" s="1"/>
  <c r="E35" i="4"/>
  <c r="E42" i="4" s="1"/>
  <c r="L38" i="4"/>
  <c r="L45" i="4" s="1"/>
  <c r="K36" i="4"/>
  <c r="K43" i="4" s="1"/>
  <c r="J36" i="4"/>
  <c r="J43" i="4" s="1"/>
  <c r="K38" i="4"/>
  <c r="K45" i="4" s="1"/>
  <c r="L35" i="4"/>
  <c r="L42" i="4" s="1"/>
  <c r="K35" i="4"/>
  <c r="K42" i="4" s="1"/>
  <c r="J37" i="4"/>
  <c r="J44" i="4" s="1"/>
  <c r="J38" i="4"/>
  <c r="J45" i="4" s="1"/>
  <c r="I15" i="3" l="1"/>
  <c r="J15" i="3"/>
  <c r="K15" i="3"/>
  <c r="H16" i="3"/>
  <c r="I16" i="3"/>
  <c r="J16" i="3"/>
  <c r="K16" i="3"/>
  <c r="H17" i="3"/>
  <c r="I17" i="3"/>
  <c r="J17" i="3"/>
  <c r="K17" i="3"/>
  <c r="J5" i="3" l="1"/>
  <c r="K5" i="3"/>
  <c r="L5" i="3" s="1"/>
  <c r="H6" i="3"/>
  <c r="I5" i="3"/>
  <c r="K4" i="3"/>
  <c r="H5" i="3"/>
  <c r="K6" i="3"/>
  <c r="K7" i="3" s="1"/>
  <c r="K10" i="3" s="1"/>
  <c r="K12" i="3" s="1"/>
  <c r="J4" i="3"/>
  <c r="J7" i="3" s="1"/>
  <c r="J10" i="3" s="1"/>
  <c r="J12" i="3" s="1"/>
  <c r="J6" i="3"/>
  <c r="I6" i="3"/>
  <c r="I4" i="3"/>
  <c r="H4" i="3"/>
  <c r="I7" i="3" l="1"/>
  <c r="I10" i="3" s="1"/>
  <c r="I12" i="3" s="1"/>
  <c r="H7" i="3"/>
  <c r="L6" i="3"/>
  <c r="L4" i="3"/>
  <c r="H10" i="3" l="1"/>
  <c r="H12" i="3" s="1"/>
  <c r="J8" i="6" l="1"/>
  <c r="O3" i="6"/>
</calcChain>
</file>

<file path=xl/sharedStrings.xml><?xml version="1.0" encoding="utf-8"?>
<sst xmlns="http://schemas.openxmlformats.org/spreadsheetml/2006/main" count="44" uniqueCount="31">
  <si>
    <t>Work trips</t>
  </si>
  <si>
    <t>ZONE DISTANCES</t>
  </si>
  <si>
    <t>ZONE PRODUCTIONS</t>
  </si>
  <si>
    <t>Total</t>
  </si>
  <si>
    <t>ZONE ATTRACTIONS (BALANCED)</t>
  </si>
  <si>
    <t>ZONE ATTRACTIONS (UNBALANCED)</t>
  </si>
  <si>
    <t xml:space="preserve">AM PEAK PERIOD </t>
  </si>
  <si>
    <t>Ending</t>
  </si>
  <si>
    <t>Starting</t>
  </si>
  <si>
    <t>Adjust</t>
  </si>
  <si>
    <t>TDF</t>
  </si>
  <si>
    <t>Ratio</t>
  </si>
  <si>
    <t>New Adjust</t>
  </si>
  <si>
    <t>MODE CHOICE</t>
  </si>
  <si>
    <t>OD MATRIX (MORNING PEAK PERIOD)</t>
  </si>
  <si>
    <t>Trips</t>
  </si>
  <si>
    <t>Productions</t>
  </si>
  <si>
    <t>Totals should match productions and attractions</t>
  </si>
  <si>
    <t>Attractions</t>
  </si>
  <si>
    <t>ZONE-TO-ZONE TRAVEL TIMES (CAR)</t>
  </si>
  <si>
    <t>ZONE-TO-ZONE TRAVEL TIMES (BUS)</t>
  </si>
  <si>
    <t>ZONE-TO-ZONE COSTS (CAR)</t>
  </si>
  <si>
    <t>ZONE-TO-ZONE TRAVEL COSTS (BUS)</t>
  </si>
  <si>
    <t>ZONE-TO-ZONE UTILITY (CAR)</t>
  </si>
  <si>
    <t>ZONE-TO-ZONE UTILITY (BUS)</t>
  </si>
  <si>
    <t>ZONE-TO-ZONE PROPORTION (CAR)</t>
  </si>
  <si>
    <t>ZONE-TO-ZONE PROPORTION (BUS)</t>
  </si>
  <si>
    <t>ZONE-TO-ZONE TRAVEL (CAR)</t>
  </si>
  <si>
    <t>ZONE-TO-ZONE TRAVEL (BUS)</t>
  </si>
  <si>
    <t>scaling factor</t>
  </si>
  <si>
    <t>FF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</si>
</sst>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" xfId="0" applyFill="1" applyBorder="1"/>
    <xf numFmtId="0" fontId="0" fillId="4" borderId="9" xfId="0" applyFill="1" applyBorder="1"/>
    <xf numFmtId="0" fontId="0" fillId="3" borderId="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4" fillId="2" borderId="5" xfId="0" applyFont="1" applyFill="1" applyBorder="1"/>
    <xf numFmtId="0" fontId="0" fillId="2" borderId="6" xfId="0" applyFill="1" applyBorder="1"/>
    <xf numFmtId="0" fontId="1" fillId="4" borderId="9" xfId="0" applyFont="1" applyFill="1" applyBorder="1" applyAlignment="1">
      <alignment horizontal="right"/>
    </xf>
    <xf numFmtId="0" fontId="0" fillId="2" borderId="1" xfId="0" applyFill="1" applyBorder="1"/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5" borderId="0" xfId="0" applyFill="1"/>
    <xf numFmtId="1" fontId="0" fillId="0" borderId="0" xfId="0" applyNumberFormat="1"/>
    <xf numFmtId="2" fontId="0" fillId="0" borderId="0" xfId="0" applyNumberFormat="1"/>
    <xf numFmtId="164" fontId="0" fillId="0" borderId="0" xfId="1" applyNumberFormat="1" applyFont="1"/>
    <xf numFmtId="0" fontId="2" fillId="0" borderId="0" xfId="0" applyFont="1"/>
    <xf numFmtId="164" fontId="0" fillId="6" borderId="0" xfId="1" applyNumberFormat="1" applyFont="1" applyFill="1"/>
    <xf numFmtId="0" fontId="0" fillId="6" borderId="0" xfId="0" applyFill="1"/>
    <xf numFmtId="1" fontId="0" fillId="6" borderId="0" xfId="0" applyNumberFormat="1" applyFill="1"/>
    <xf numFmtId="2" fontId="0" fillId="6" borderId="0" xfId="0" applyNumberFormat="1" applyFill="1"/>
    <xf numFmtId="2" fontId="5" fillId="6" borderId="0" xfId="0" applyNumberFormat="1" applyFont="1" applyFill="1"/>
    <xf numFmtId="0" fontId="0" fillId="6" borderId="1" xfId="0" applyFill="1" applyBorder="1"/>
    <xf numFmtId="0" fontId="0" fillId="6" borderId="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9" xfId="0" applyFill="1" applyBorder="1"/>
    <xf numFmtId="0" fontId="0" fillId="6" borderId="14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164" fontId="1" fillId="0" borderId="0" xfId="1" applyNumberFormat="1" applyFont="1"/>
    <xf numFmtId="165" fontId="0" fillId="0" borderId="0" xfId="1" applyNumberFormat="1" applyFont="1"/>
    <xf numFmtId="43" fontId="0" fillId="0" borderId="0" xfId="1" applyFont="1"/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499681</xdr:colOff>
      <xdr:row>9</xdr:row>
      <xdr:rowOff>89297</xdr:rowOff>
    </xdr:from>
    <xdr:to>
      <xdr:col>17</xdr:col>
      <xdr:colOff>498895</xdr:colOff>
      <xdr:row>24</xdr:row>
      <xdr:rowOff>118322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7415" y="1559719"/>
          <a:ext cx="3856839" cy="2440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27"/>
  <sheetViews>
    <sheetView zoomScale="160" zoomScaleNormal="160" workbookViewId="0">
      <selection activeCell="H10" sqref="H10"/>
    </sheetView>
  </sheetViews>
  <sheetFormatPr defaultRowHeight="12.75" x14ac:dyDescent="0.2"/>
  <cols>
    <col min="2" max="2" width="11.7109375" bestFit="1" customWidth="1"/>
    <col min="3" max="3" width="9.140625" customWidth="1"/>
    <col min="4" max="4" width="34.7109375" bestFit="1" customWidth="1"/>
    <col min="5" max="5" width="9.140625" customWidth="1"/>
    <col min="6" max="6" width="18.28515625" customWidth="1"/>
    <col min="7" max="7" width="12.7109375" customWidth="1"/>
    <col min="8" max="10" width="10.7109375" bestFit="1" customWidth="1"/>
    <col min="11" max="11" width="11.7109375" bestFit="1" customWidth="1"/>
    <col min="12" max="13" width="10.7109375" bestFit="1" customWidth="1"/>
  </cols>
  <sheetData>
    <row r="1" spans="1:20" ht="13.5" thickBot="1" x14ac:dyDescent="0.25">
      <c r="A1" s="45" t="s">
        <v>2</v>
      </c>
      <c r="D1" s="45" t="s">
        <v>5</v>
      </c>
      <c r="G1" s="45" t="s">
        <v>6</v>
      </c>
    </row>
    <row r="2" spans="1:20" x14ac:dyDescent="0.2">
      <c r="B2" t="s">
        <v>0</v>
      </c>
      <c r="E2" t="s">
        <v>0</v>
      </c>
      <c r="H2">
        <v>1</v>
      </c>
      <c r="I2">
        <v>2</v>
      </c>
      <c r="J2">
        <v>3</v>
      </c>
      <c r="K2">
        <v>4</v>
      </c>
      <c r="M2" t="s">
        <v>8</v>
      </c>
      <c r="P2" s="67" t="s">
        <v>1</v>
      </c>
      <c r="Q2" s="68"/>
      <c r="R2" s="68"/>
      <c r="S2" s="68"/>
      <c r="T2" s="69"/>
    </row>
    <row r="3" spans="1:20" x14ac:dyDescent="0.2">
      <c r="A3">
        <v>1</v>
      </c>
      <c r="B3" s="44">
        <v>28687.070573178313</v>
      </c>
      <c r="C3" s="44"/>
      <c r="D3" s="44">
        <v>1</v>
      </c>
      <c r="E3" s="44">
        <v>10510</v>
      </c>
      <c r="F3" s="44"/>
      <c r="G3" s="44">
        <v>1</v>
      </c>
      <c r="H3" s="64">
        <f>$M3*H14/SUM($H14:$K14)</f>
        <v>6027.062277230375</v>
      </c>
      <c r="I3" s="64">
        <f t="shared" ref="I3:K3" si="0">$M3*I14/SUM($H14:$K14)</f>
        <v>2773.3152089697855</v>
      </c>
      <c r="J3" s="64">
        <f t="shared" si="0"/>
        <v>8127.5180121801513</v>
      </c>
      <c r="K3" s="64">
        <f t="shared" si="0"/>
        <v>11759.175074798</v>
      </c>
      <c r="L3" s="44">
        <f>SUM(H3:K3)</f>
        <v>28687.070573178313</v>
      </c>
      <c r="M3" s="46">
        <v>28687.070573178313</v>
      </c>
      <c r="P3" s="6"/>
      <c r="Q3" s="5">
        <v>1</v>
      </c>
      <c r="R3" s="5">
        <v>2</v>
      </c>
      <c r="S3" s="5">
        <v>3</v>
      </c>
      <c r="T3" s="16">
        <v>4</v>
      </c>
    </row>
    <row r="4" spans="1:20" x14ac:dyDescent="0.2">
      <c r="A4">
        <v>2</v>
      </c>
      <c r="B4" s="44">
        <v>49662.833563105021</v>
      </c>
      <c r="C4" s="44"/>
      <c r="D4" s="44">
        <v>2</v>
      </c>
      <c r="E4" s="44">
        <v>14508.333333333334</v>
      </c>
      <c r="F4" s="44"/>
      <c r="G4" s="44">
        <v>2</v>
      </c>
      <c r="H4" s="64">
        <f t="shared" ref="H4:K4" si="1">$M4*H15/SUM($H15:$K15)</f>
        <v>2866.7213615038218</v>
      </c>
      <c r="I4" s="64">
        <f t="shared" si="1"/>
        <v>11871.935990433283</v>
      </c>
      <c r="J4" s="64">
        <f t="shared" si="1"/>
        <v>6958.4137633990449</v>
      </c>
      <c r="K4" s="64">
        <f t="shared" si="1"/>
        <v>27965.762447768873</v>
      </c>
      <c r="L4" s="44">
        <f t="shared" ref="L4:L6" si="2">SUM(H4:K4)</f>
        <v>49662.833563105021</v>
      </c>
      <c r="M4" s="46">
        <v>49662.833563105021</v>
      </c>
      <c r="P4" s="6">
        <v>1</v>
      </c>
      <c r="Q4" s="13">
        <v>5</v>
      </c>
      <c r="R4" s="14">
        <v>15</v>
      </c>
      <c r="S4" s="14">
        <v>15</v>
      </c>
      <c r="T4" s="15">
        <v>25</v>
      </c>
    </row>
    <row r="5" spans="1:20" x14ac:dyDescent="0.2">
      <c r="A5">
        <v>3</v>
      </c>
      <c r="B5" s="44">
        <v>99054.882001334656</v>
      </c>
      <c r="C5" s="44"/>
      <c r="D5" s="44">
        <v>3</v>
      </c>
      <c r="E5" s="44">
        <v>42518.333333333336</v>
      </c>
      <c r="F5" s="44"/>
      <c r="G5" s="44">
        <v>3</v>
      </c>
      <c r="H5" s="64">
        <f t="shared" ref="H5:K5" si="3">$M5*H16/SUM($H16:$K16)</f>
        <v>4175.9878452216981</v>
      </c>
      <c r="I5" s="64">
        <f t="shared" si="3"/>
        <v>3458.7986862659268</v>
      </c>
      <c r="J5" s="64">
        <f t="shared" si="3"/>
        <v>50682.029457398079</v>
      </c>
      <c r="K5" s="64">
        <f t="shared" si="3"/>
        <v>40738.066012448966</v>
      </c>
      <c r="L5" s="44">
        <f t="shared" si="2"/>
        <v>99054.88200133467</v>
      </c>
      <c r="M5" s="46">
        <v>99054.882001334656</v>
      </c>
      <c r="P5" s="6">
        <v>2</v>
      </c>
      <c r="Q5" s="11">
        <v>15</v>
      </c>
      <c r="R5" s="3">
        <v>5</v>
      </c>
      <c r="S5" s="3">
        <v>25</v>
      </c>
      <c r="T5" s="8">
        <v>15</v>
      </c>
    </row>
    <row r="6" spans="1:20" x14ac:dyDescent="0.2">
      <c r="A6">
        <v>4</v>
      </c>
      <c r="B6" s="44">
        <v>13765.144633411133</v>
      </c>
      <c r="C6" s="44"/>
      <c r="D6" s="44">
        <v>4</v>
      </c>
      <c r="E6" s="44">
        <v>102528.33333333333</v>
      </c>
      <c r="F6" s="44"/>
      <c r="G6" s="44">
        <v>4</v>
      </c>
      <c r="H6" s="64">
        <f t="shared" ref="H6:K6" si="4">$M6*H17/SUM($H17:$K17)</f>
        <v>234.02229081824254</v>
      </c>
      <c r="I6" s="64">
        <f t="shared" si="4"/>
        <v>538.4195056488004</v>
      </c>
      <c r="J6" s="64">
        <f t="shared" si="4"/>
        <v>1577.900058426944</v>
      </c>
      <c r="K6" s="64">
        <f t="shared" si="4"/>
        <v>11414.802778517147</v>
      </c>
      <c r="L6" s="44">
        <f t="shared" si="2"/>
        <v>13765.144633411135</v>
      </c>
      <c r="M6" s="46">
        <v>13765.144633411133</v>
      </c>
      <c r="P6" s="6">
        <v>3</v>
      </c>
      <c r="Q6" s="11">
        <v>15</v>
      </c>
      <c r="R6" s="3">
        <v>25</v>
      </c>
      <c r="S6" s="3">
        <v>5</v>
      </c>
      <c r="T6" s="8">
        <v>15</v>
      </c>
    </row>
    <row r="7" spans="1:20" ht="13.5" thickBot="1" x14ac:dyDescent="0.25">
      <c r="A7" t="s">
        <v>3</v>
      </c>
      <c r="B7" s="44">
        <f>SUM(B3:B6)</f>
        <v>191169.93077102915</v>
      </c>
      <c r="C7" s="44"/>
      <c r="D7" s="44" t="s">
        <v>3</v>
      </c>
      <c r="E7" s="44">
        <v>170065</v>
      </c>
      <c r="F7" s="44"/>
      <c r="G7" s="44"/>
      <c r="H7" s="44">
        <f>SUM(H3:H6)</f>
        <v>13303.793774774136</v>
      </c>
      <c r="I7" s="44">
        <f>SUM(I3:I6)</f>
        <v>18642.469391317794</v>
      </c>
      <c r="J7" s="44">
        <f t="shared" ref="J7:K7" si="5">SUM(J3:J6)</f>
        <v>67345.861291404217</v>
      </c>
      <c r="K7" s="44">
        <f t="shared" si="5"/>
        <v>91877.806313532987</v>
      </c>
      <c r="L7" s="44"/>
      <c r="M7" s="44"/>
      <c r="P7" s="7">
        <v>4</v>
      </c>
      <c r="Q7" s="12">
        <v>25</v>
      </c>
      <c r="R7" s="4">
        <v>15</v>
      </c>
      <c r="S7" s="4">
        <v>15</v>
      </c>
      <c r="T7" s="9">
        <v>5</v>
      </c>
    </row>
    <row r="8" spans="1:20" x14ac:dyDescent="0.2">
      <c r="B8" s="44"/>
      <c r="C8" s="44"/>
      <c r="D8" s="62" t="s">
        <v>29</v>
      </c>
      <c r="E8" s="63">
        <f>B7/E7</f>
        <v>1.1240992018994451</v>
      </c>
      <c r="F8" s="44"/>
      <c r="G8" s="44" t="s">
        <v>7</v>
      </c>
      <c r="H8" s="46">
        <v>11814.282611963168</v>
      </c>
      <c r="I8" s="46">
        <v>16308.805920891116</v>
      </c>
      <c r="J8" s="46">
        <v>47794.824566094576</v>
      </c>
      <c r="K8" s="46">
        <v>115252.01767208027</v>
      </c>
      <c r="L8" s="44"/>
      <c r="M8" s="44"/>
    </row>
    <row r="9" spans="1:20" x14ac:dyDescent="0.2">
      <c r="H9" s="43"/>
      <c r="I9" s="43"/>
      <c r="J9" s="43"/>
      <c r="K9" s="43"/>
      <c r="L9" s="43"/>
      <c r="M9" s="43"/>
    </row>
    <row r="10" spans="1:20" x14ac:dyDescent="0.2">
      <c r="A10" s="45" t="s">
        <v>4</v>
      </c>
      <c r="G10" t="s">
        <v>11</v>
      </c>
      <c r="H10" s="43">
        <f>H8/H7</f>
        <v>0.88803861604986012</v>
      </c>
      <c r="I10" s="43">
        <f t="shared" ref="I10:K10" si="6">I8/I7</f>
        <v>0.87482004548638193</v>
      </c>
      <c r="J10" s="43">
        <f t="shared" si="6"/>
        <v>0.70969208277383689</v>
      </c>
      <c r="K10" s="43">
        <f t="shared" si="6"/>
        <v>1.2544054140646632</v>
      </c>
      <c r="L10" s="43"/>
      <c r="M10" s="43"/>
    </row>
    <row r="11" spans="1:20" x14ac:dyDescent="0.2">
      <c r="B11" t="s">
        <v>0</v>
      </c>
      <c r="G11" t="s">
        <v>9</v>
      </c>
      <c r="H11" s="50">
        <v>1</v>
      </c>
      <c r="I11" s="50">
        <v>1</v>
      </c>
      <c r="J11" s="50">
        <v>1</v>
      </c>
      <c r="K11" s="50">
        <v>1</v>
      </c>
      <c r="L11" s="43"/>
      <c r="M11" s="43"/>
    </row>
    <row r="12" spans="1:20" x14ac:dyDescent="0.2">
      <c r="A12">
        <v>1</v>
      </c>
      <c r="B12" s="44">
        <f>E3*$E$8</f>
        <v>11814.282611963168</v>
      </c>
      <c r="G12" t="s">
        <v>12</v>
      </c>
      <c r="H12" s="43">
        <f>H11*H10</f>
        <v>0.88803861604986012</v>
      </c>
      <c r="I12" s="43">
        <f>I11*I10</f>
        <v>0.87482004548638193</v>
      </c>
      <c r="J12" s="43">
        <f t="shared" ref="J12:K12" si="7">J11*J10</f>
        <v>0.70969208277383689</v>
      </c>
      <c r="K12" s="43">
        <f t="shared" si="7"/>
        <v>1.2544054140646632</v>
      </c>
      <c r="L12" s="43"/>
      <c r="M12" s="43"/>
    </row>
    <row r="13" spans="1:20" x14ac:dyDescent="0.2">
      <c r="A13">
        <v>2</v>
      </c>
      <c r="B13" s="44">
        <f t="shared" ref="B13:B15" si="8">E4*$E$8</f>
        <v>16308.805920891116</v>
      </c>
      <c r="G13" t="s">
        <v>10</v>
      </c>
      <c r="H13" s="42">
        <v>1</v>
      </c>
      <c r="I13" s="42">
        <v>2</v>
      </c>
      <c r="J13" s="42">
        <v>3</v>
      </c>
      <c r="K13" s="42">
        <v>4</v>
      </c>
      <c r="L13" s="43"/>
      <c r="M13" s="43"/>
    </row>
    <row r="14" spans="1:20" x14ac:dyDescent="0.2">
      <c r="A14">
        <v>3</v>
      </c>
      <c r="B14" s="44">
        <f t="shared" si="8"/>
        <v>47794.824566094576</v>
      </c>
      <c r="G14">
        <v>1</v>
      </c>
      <c r="H14" s="42">
        <f>H$11*H$8*H19</f>
        <v>2362.8565223926339</v>
      </c>
      <c r="I14" s="42">
        <f t="shared" ref="I14:J14" si="9">I$11*I$8*I19</f>
        <v>1087.2537280594076</v>
      </c>
      <c r="J14" s="42">
        <f t="shared" si="9"/>
        <v>3186.3216377396384</v>
      </c>
      <c r="K14" s="42">
        <f>K$11*K$8*K19</f>
        <v>4610.080706883211</v>
      </c>
      <c r="L14" s="43"/>
      <c r="M14" s="43"/>
    </row>
    <row r="15" spans="1:20" x14ac:dyDescent="0.2">
      <c r="A15">
        <v>4</v>
      </c>
      <c r="B15" s="44">
        <f t="shared" si="8"/>
        <v>115252.01767208027</v>
      </c>
      <c r="G15">
        <v>2</v>
      </c>
      <c r="H15" s="42">
        <f>H$11*H$8*H20</f>
        <v>787.61884079754486</v>
      </c>
      <c r="I15" s="42">
        <f t="shared" ref="I15:J17" si="10">I$11*I$8*I20</f>
        <v>3261.7611841782236</v>
      </c>
      <c r="J15" s="42">
        <f t="shared" si="10"/>
        <v>1911.792982643783</v>
      </c>
      <c r="K15" s="42">
        <f>K$11*K$8*K20</f>
        <v>7683.467844805351</v>
      </c>
      <c r="L15" s="43"/>
      <c r="M15" s="43"/>
    </row>
    <row r="16" spans="1:20" x14ac:dyDescent="0.2">
      <c r="A16" t="s">
        <v>3</v>
      </c>
      <c r="B16" s="44">
        <f>SUM(B12:B15)</f>
        <v>191169.93077102915</v>
      </c>
      <c r="G16">
        <v>3</v>
      </c>
      <c r="H16" s="42">
        <f>H$11*H$8*H21</f>
        <v>787.61884079754452</v>
      </c>
      <c r="I16" s="42">
        <f t="shared" si="10"/>
        <v>652.3522368356447</v>
      </c>
      <c r="J16" s="42">
        <f t="shared" si="10"/>
        <v>9558.9649132189152</v>
      </c>
      <c r="K16" s="42">
        <f>K$11*K$8*K21</f>
        <v>7683.467844805351</v>
      </c>
      <c r="L16" s="43"/>
      <c r="M16" s="43"/>
    </row>
    <row r="17" spans="7:13" x14ac:dyDescent="0.2">
      <c r="G17">
        <v>4</v>
      </c>
      <c r="H17" s="42">
        <f>H$11*H$8*H22</f>
        <v>472.57130447852671</v>
      </c>
      <c r="I17" s="42">
        <f t="shared" si="10"/>
        <v>1087.2537280594076</v>
      </c>
      <c r="J17" s="42">
        <f t="shared" si="10"/>
        <v>3186.3216377396384</v>
      </c>
      <c r="K17" s="42">
        <f>K$11*K$8*K22</f>
        <v>23050.403534416055</v>
      </c>
      <c r="L17" s="43"/>
      <c r="M17" s="43"/>
    </row>
    <row r="18" spans="7:13" x14ac:dyDescent="0.2">
      <c r="G18" s="47"/>
      <c r="H18" s="48">
        <v>1</v>
      </c>
      <c r="I18" s="48">
        <v>2</v>
      </c>
      <c r="J18" s="48">
        <v>3</v>
      </c>
      <c r="K18" s="48">
        <v>4</v>
      </c>
      <c r="L18" s="43"/>
      <c r="M18" s="43"/>
    </row>
    <row r="19" spans="7:13" x14ac:dyDescent="0.2">
      <c r="G19" s="47">
        <v>1</v>
      </c>
      <c r="H19" s="49">
        <v>0.2</v>
      </c>
      <c r="I19" s="49">
        <v>6.6666666666666666E-2</v>
      </c>
      <c r="J19" s="49">
        <v>6.6666666666666666E-2</v>
      </c>
      <c r="K19" s="49">
        <v>0.04</v>
      </c>
      <c r="L19" s="43"/>
      <c r="M19" s="43"/>
    </row>
    <row r="20" spans="7:13" x14ac:dyDescent="0.2">
      <c r="G20" s="47">
        <v>2</v>
      </c>
      <c r="H20" s="49">
        <v>6.6666666666666693E-2</v>
      </c>
      <c r="I20" s="49">
        <v>0.2</v>
      </c>
      <c r="J20" s="49">
        <v>0.04</v>
      </c>
      <c r="K20" s="49">
        <v>6.6666666666666666E-2</v>
      </c>
      <c r="L20" s="43"/>
      <c r="M20" s="43"/>
    </row>
    <row r="21" spans="7:13" x14ac:dyDescent="0.2">
      <c r="G21" s="47">
        <v>3</v>
      </c>
      <c r="H21" s="49">
        <v>6.6666666666666666E-2</v>
      </c>
      <c r="I21" s="49">
        <v>0.04</v>
      </c>
      <c r="J21" s="49">
        <v>0.2</v>
      </c>
      <c r="K21" s="49">
        <v>6.6666666666666666E-2</v>
      </c>
      <c r="L21" s="43"/>
      <c r="M21" s="43"/>
    </row>
    <row r="22" spans="7:13" x14ac:dyDescent="0.2">
      <c r="G22" s="47">
        <v>4</v>
      </c>
      <c r="H22" s="49">
        <v>0.04</v>
      </c>
      <c r="I22" s="49">
        <v>6.6666666666666666E-2</v>
      </c>
      <c r="J22" s="49">
        <v>6.6666666666666666E-2</v>
      </c>
      <c r="K22" s="49">
        <v>0.2</v>
      </c>
      <c r="L22" s="43"/>
      <c r="M22" s="43"/>
    </row>
    <row r="24" spans="7:13" x14ac:dyDescent="0.2">
      <c r="H24" s="43">
        <f>1/Q4</f>
        <v>0.2</v>
      </c>
      <c r="I24" s="43">
        <f t="shared" ref="H24:K27" si="11">1/R4</f>
        <v>6.6666666666666666E-2</v>
      </c>
      <c r="J24" s="43">
        <f t="shared" si="11"/>
        <v>6.6666666666666666E-2</v>
      </c>
      <c r="K24" s="43">
        <f t="shared" si="11"/>
        <v>0.04</v>
      </c>
    </row>
    <row r="25" spans="7:13" x14ac:dyDescent="0.2">
      <c r="H25" s="43">
        <f t="shared" si="11"/>
        <v>6.6666666666666666E-2</v>
      </c>
      <c r="I25" s="43">
        <f t="shared" si="11"/>
        <v>0.2</v>
      </c>
      <c r="J25" s="43">
        <f t="shared" si="11"/>
        <v>0.04</v>
      </c>
      <c r="K25" s="43">
        <f t="shared" si="11"/>
        <v>6.6666666666666666E-2</v>
      </c>
    </row>
    <row r="26" spans="7:13" x14ac:dyDescent="0.2">
      <c r="H26" s="43">
        <f t="shared" si="11"/>
        <v>6.6666666666666666E-2</v>
      </c>
      <c r="I26" s="43">
        <f t="shared" si="11"/>
        <v>0.04</v>
      </c>
      <c r="J26" s="43">
        <f t="shared" si="11"/>
        <v>0.2</v>
      </c>
      <c r="K26" s="43">
        <f t="shared" si="11"/>
        <v>6.6666666666666666E-2</v>
      </c>
    </row>
    <row r="27" spans="7:13" x14ac:dyDescent="0.2">
      <c r="H27" s="43">
        <f t="shared" si="11"/>
        <v>0.04</v>
      </c>
      <c r="I27" s="43">
        <f t="shared" si="11"/>
        <v>6.6666666666666666E-2</v>
      </c>
      <c r="J27" s="43">
        <f t="shared" si="11"/>
        <v>6.6666666666666666E-2</v>
      </c>
      <c r="K27" s="43">
        <f t="shared" si="11"/>
        <v>0.2</v>
      </c>
    </row>
  </sheetData>
  <mergeCells count="1">
    <mergeCell ref="P2:T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P29"/>
  <sheetViews>
    <sheetView tabSelected="1" workbookViewId="0">
      <selection activeCell="C36" sqref="C36"/>
    </sheetView>
  </sheetViews>
  <sheetFormatPr defaultRowHeight="12.75" x14ac:dyDescent="0.2"/>
  <cols>
    <col min="11" max="13" width="10.28515625" bestFit="1" customWidth="1"/>
  </cols>
  <sheetData>
    <row r="1" spans="9:16" x14ac:dyDescent="0.2">
      <c r="I1" s="45" t="s">
        <v>6</v>
      </c>
    </row>
    <row r="2" spans="9:16" x14ac:dyDescent="0.2">
      <c r="J2">
        <v>1</v>
      </c>
      <c r="K2">
        <v>2</v>
      </c>
      <c r="L2">
        <v>3</v>
      </c>
      <c r="M2">
        <v>4</v>
      </c>
      <c r="N2">
        <v>5</v>
      </c>
      <c r="P2" t="s">
        <v>8</v>
      </c>
    </row>
    <row r="3" spans="9:16" x14ac:dyDescent="0.2">
      <c r="I3" s="44">
        <v>1</v>
      </c>
      <c r="J3" s="44">
        <f>$P3*J15/SUM($J15:$N15)</f>
        <v>81.260022969137182</v>
      </c>
      <c r="K3" s="44">
        <f t="shared" ref="K3:N3" si="0">$P3*K15/SUM($J15:$N15)</f>
        <v>30.46162919976403</v>
      </c>
      <c r="L3" s="44">
        <f t="shared" si="0"/>
        <v>80.896308922036681</v>
      </c>
      <c r="M3" s="44">
        <f t="shared" si="0"/>
        <v>29.713494669189519</v>
      </c>
      <c r="N3" s="44">
        <f t="shared" si="0"/>
        <v>11.668544239872576</v>
      </c>
      <c r="O3" s="44">
        <f>SUM(J3:N3)</f>
        <v>234</v>
      </c>
      <c r="P3" s="46">
        <v>233.99999999999997</v>
      </c>
    </row>
    <row r="4" spans="9:16" x14ac:dyDescent="0.2">
      <c r="I4" s="44">
        <v>2</v>
      </c>
      <c r="J4" s="44">
        <f t="shared" ref="J4:N7" si="1">$P4*J16/SUM($J16:$N16)</f>
        <v>12.184773284483693</v>
      </c>
      <c r="K4" s="44">
        <f t="shared" si="1"/>
        <v>41.683877761940153</v>
      </c>
      <c r="L4" s="44">
        <f t="shared" si="1"/>
        <v>14.473575985092948</v>
      </c>
      <c r="M4" s="44">
        <f t="shared" si="1"/>
        <v>2.8859342263655785</v>
      </c>
      <c r="N4" s="44">
        <f t="shared" si="1"/>
        <v>4.7718387421176214</v>
      </c>
      <c r="O4" s="44">
        <f t="shared" ref="O4:O6" si="2">SUM(J4:N4)</f>
        <v>76</v>
      </c>
      <c r="P4" s="46">
        <v>75.999999999999986</v>
      </c>
    </row>
    <row r="5" spans="9:16" x14ac:dyDescent="0.2">
      <c r="I5" s="44">
        <v>3</v>
      </c>
      <c r="J5" s="44">
        <f t="shared" si="1"/>
        <v>22.303727225213375</v>
      </c>
      <c r="K5" s="44">
        <f t="shared" si="1"/>
        <v>139.88448250720847</v>
      </c>
      <c r="L5" s="44">
        <f t="shared" si="1"/>
        <v>312.24230632141496</v>
      </c>
      <c r="M5" s="44">
        <f t="shared" si="1"/>
        <v>110.10017414744483</v>
      </c>
      <c r="N5" s="44">
        <f t="shared" si="1"/>
        <v>17.469309798718427</v>
      </c>
      <c r="O5" s="44">
        <f t="shared" si="2"/>
        <v>602.00000000000011</v>
      </c>
      <c r="P5" s="46">
        <v>602</v>
      </c>
    </row>
    <row r="6" spans="9:16" x14ac:dyDescent="0.2">
      <c r="I6" s="44">
        <v>4</v>
      </c>
      <c r="J6" s="44">
        <f t="shared" si="1"/>
        <v>37.358590868823711</v>
      </c>
      <c r="K6" s="44">
        <f t="shared" si="1"/>
        <v>26.10300595155741</v>
      </c>
      <c r="L6" s="44">
        <f t="shared" si="1"/>
        <v>128.73938015705815</v>
      </c>
      <c r="M6" s="44">
        <f t="shared" si="1"/>
        <v>212.78889255184095</v>
      </c>
      <c r="N6" s="44">
        <f t="shared" si="1"/>
        <v>27.010130470719787</v>
      </c>
      <c r="O6" s="44">
        <f t="shared" si="2"/>
        <v>432</v>
      </c>
      <c r="P6" s="46">
        <v>432</v>
      </c>
    </row>
    <row r="7" spans="9:16" x14ac:dyDescent="0.2">
      <c r="I7" s="44">
        <v>5</v>
      </c>
      <c r="J7" s="44">
        <f t="shared" si="1"/>
        <v>31.962722292532483</v>
      </c>
      <c r="K7" s="44">
        <f t="shared" si="1"/>
        <v>59.908707819338566</v>
      </c>
      <c r="L7" s="44">
        <f t="shared" si="1"/>
        <v>62.976409298626322</v>
      </c>
      <c r="M7" s="44">
        <f t="shared" si="1"/>
        <v>116.87471203554264</v>
      </c>
      <c r="N7" s="44">
        <f t="shared" si="1"/>
        <v>200.27744855396</v>
      </c>
      <c r="O7" s="44">
        <f>SUM(J7:N7)</f>
        <v>472</v>
      </c>
      <c r="P7" s="46">
        <v>472</v>
      </c>
    </row>
    <row r="8" spans="9:16" x14ac:dyDescent="0.2">
      <c r="I8" s="44"/>
      <c r="J8" s="44">
        <f>SUM(J3:J7)</f>
        <v>185.06983664019043</v>
      </c>
      <c r="K8" s="44">
        <f t="shared" ref="K8:N8" si="3">SUM(K3:K7)</f>
        <v>298.04170323980867</v>
      </c>
      <c r="L8" s="44">
        <f t="shared" si="3"/>
        <v>599.32798068422903</v>
      </c>
      <c r="M8" s="44">
        <f t="shared" si="3"/>
        <v>472.3632076303835</v>
      </c>
      <c r="N8" s="44">
        <f t="shared" si="3"/>
        <v>261.19727180538843</v>
      </c>
      <c r="O8" s="44"/>
    </row>
    <row r="9" spans="9:16" x14ac:dyDescent="0.2">
      <c r="I9" s="44" t="s">
        <v>7</v>
      </c>
      <c r="J9" s="46">
        <v>260.00213925906058</v>
      </c>
      <c r="K9" s="46">
        <v>337.38228036741765</v>
      </c>
      <c r="L9" s="46">
        <v>485.32197804724603</v>
      </c>
      <c r="M9" s="46">
        <v>427.82506741399447</v>
      </c>
      <c r="N9" s="44">
        <v>305.46853491228126</v>
      </c>
      <c r="O9" s="44"/>
    </row>
    <row r="10" spans="9:16" x14ac:dyDescent="0.2">
      <c r="J10" s="43"/>
      <c r="K10" s="43"/>
      <c r="L10" s="43"/>
      <c r="M10" s="43"/>
      <c r="N10" s="43"/>
      <c r="O10" s="43"/>
    </row>
    <row r="11" spans="9:16" x14ac:dyDescent="0.2">
      <c r="I11" t="s">
        <v>11</v>
      </c>
      <c r="J11" s="43">
        <f>J9/J8</f>
        <v>1.4048866307941485</v>
      </c>
      <c r="K11" s="43">
        <f t="shared" ref="K11:N11" si="4">K9/K8</f>
        <v>1.1319968873481943</v>
      </c>
      <c r="L11" s="43">
        <f t="shared" si="4"/>
        <v>0.80977693965359854</v>
      </c>
      <c r="M11" s="43">
        <f t="shared" si="4"/>
        <v>0.90571208871280384</v>
      </c>
      <c r="N11" s="43">
        <f t="shared" si="4"/>
        <v>1.1694935892740803</v>
      </c>
      <c r="O11" s="43"/>
    </row>
    <row r="12" spans="9:16" x14ac:dyDescent="0.2">
      <c r="I12" t="s">
        <v>9</v>
      </c>
      <c r="J12" s="50">
        <v>1</v>
      </c>
      <c r="K12" s="50">
        <v>1</v>
      </c>
      <c r="L12" s="50">
        <v>1</v>
      </c>
      <c r="M12" s="50">
        <v>1</v>
      </c>
      <c r="N12" s="50">
        <v>1</v>
      </c>
      <c r="O12" s="43"/>
    </row>
    <row r="13" spans="9:16" x14ac:dyDescent="0.2">
      <c r="I13" t="s">
        <v>12</v>
      </c>
      <c r="J13" s="43">
        <v>1</v>
      </c>
      <c r="K13" s="43">
        <v>1</v>
      </c>
      <c r="L13" s="43">
        <v>1</v>
      </c>
      <c r="M13" s="43">
        <v>1</v>
      </c>
      <c r="N13" s="43">
        <v>1</v>
      </c>
      <c r="O13" s="43"/>
    </row>
    <row r="14" spans="9:16" x14ac:dyDescent="0.2">
      <c r="I14" t="s">
        <v>10</v>
      </c>
      <c r="J14" s="42">
        <v>1</v>
      </c>
      <c r="K14" s="42">
        <v>2</v>
      </c>
      <c r="L14" s="42">
        <v>3</v>
      </c>
      <c r="M14" s="42">
        <v>4</v>
      </c>
      <c r="N14" s="43">
        <v>5</v>
      </c>
      <c r="O14" s="43"/>
    </row>
    <row r="15" spans="9:16" x14ac:dyDescent="0.2">
      <c r="I15">
        <v>1</v>
      </c>
      <c r="J15" s="42">
        <f>J$12*J$9*J21</f>
        <v>11700.096266657727</v>
      </c>
      <c r="K15" s="42">
        <f t="shared" ref="K15:M15" si="5">K$12*K$9*K21</f>
        <v>4385.969644776429</v>
      </c>
      <c r="L15" s="42">
        <f t="shared" si="5"/>
        <v>11647.727473133906</v>
      </c>
      <c r="M15" s="42">
        <f t="shared" si="5"/>
        <v>4278.2506741399447</v>
      </c>
      <c r="N15" s="42">
        <f>N$12*N$9*N21</f>
        <v>1680.076942017547</v>
      </c>
      <c r="O15" s="43"/>
    </row>
    <row r="16" spans="9:16" x14ac:dyDescent="0.2">
      <c r="I16">
        <v>2</v>
      </c>
      <c r="J16" s="42">
        <f>J$12*J$9*J22</f>
        <v>8580.0705955489993</v>
      </c>
      <c r="K16" s="42">
        <f t="shared" ref="K16:M17" si="6">K$12*K$9*K22</f>
        <v>29352.258391965337</v>
      </c>
      <c r="L16" s="42">
        <f t="shared" si="6"/>
        <v>10191.761538992167</v>
      </c>
      <c r="M16" s="42">
        <f t="shared" si="6"/>
        <v>2032.1690702164738</v>
      </c>
      <c r="N16" s="42">
        <f t="shared" ref="N16:N19" si="7">N$12*N$9*N22</f>
        <v>3360.1538840350941</v>
      </c>
      <c r="O16" s="43"/>
    </row>
    <row r="17" spans="9:15" x14ac:dyDescent="0.2">
      <c r="I17">
        <v>3</v>
      </c>
      <c r="J17" s="42">
        <f>J$12*J$9*J23</f>
        <v>1560.0128355543634</v>
      </c>
      <c r="K17" s="42">
        <f t="shared" si="6"/>
        <v>9784.0861306551124</v>
      </c>
      <c r="L17" s="42">
        <f t="shared" si="6"/>
        <v>21839.489012126072</v>
      </c>
      <c r="M17" s="42">
        <f t="shared" si="6"/>
        <v>7700.8512134519005</v>
      </c>
      <c r="N17" s="42">
        <f t="shared" si="7"/>
        <v>1221.874139649125</v>
      </c>
      <c r="O17" s="43"/>
    </row>
    <row r="18" spans="9:15" x14ac:dyDescent="0.2">
      <c r="I18">
        <v>4</v>
      </c>
      <c r="J18" s="42">
        <f>J$12*J$9*J24</f>
        <v>3380.0278103677874</v>
      </c>
      <c r="K18" s="42">
        <f t="shared" ref="K18:M18" si="8">K$12*K$9*K24</f>
        <v>2361.6759625719237</v>
      </c>
      <c r="L18" s="42">
        <f t="shared" si="8"/>
        <v>11647.727473133906</v>
      </c>
      <c r="M18" s="42">
        <f t="shared" si="8"/>
        <v>19252.12803362975</v>
      </c>
      <c r="N18" s="42">
        <f t="shared" si="7"/>
        <v>2443.7482792982501</v>
      </c>
      <c r="O18" s="43"/>
    </row>
    <row r="19" spans="9:15" x14ac:dyDescent="0.2">
      <c r="I19">
        <v>5</v>
      </c>
      <c r="J19" s="42">
        <f>J$12*J$9*J25</f>
        <v>1170.0096266657727</v>
      </c>
      <c r="K19" s="42">
        <f t="shared" ref="K19:M19" si="9">K$12*K$9*K25</f>
        <v>2192.9848223882145</v>
      </c>
      <c r="L19" s="42">
        <f t="shared" si="9"/>
        <v>2305.2793957244185</v>
      </c>
      <c r="M19" s="42">
        <f t="shared" si="9"/>
        <v>4278.2506741399447</v>
      </c>
      <c r="N19" s="42">
        <f t="shared" si="7"/>
        <v>7331.2448378947502</v>
      </c>
      <c r="O19" s="43"/>
    </row>
    <row r="20" spans="9:15" ht="15" x14ac:dyDescent="0.2">
      <c r="I20" s="65" t="s">
        <v>30</v>
      </c>
      <c r="J20" s="65">
        <v>1</v>
      </c>
      <c r="K20" s="65">
        <v>2</v>
      </c>
      <c r="L20" s="65">
        <v>3</v>
      </c>
      <c r="M20" s="65">
        <v>4</v>
      </c>
      <c r="N20" s="65">
        <v>5</v>
      </c>
      <c r="O20" s="43"/>
    </row>
    <row r="21" spans="9:15" ht="15" x14ac:dyDescent="0.2">
      <c r="I21" s="65">
        <v>1</v>
      </c>
      <c r="J21" s="66">
        <v>45</v>
      </c>
      <c r="K21" s="66">
        <v>13</v>
      </c>
      <c r="L21" s="66">
        <v>24</v>
      </c>
      <c r="M21" s="66">
        <v>10</v>
      </c>
      <c r="N21" s="66">
        <v>5.5</v>
      </c>
      <c r="O21" s="43"/>
    </row>
    <row r="22" spans="9:15" ht="15" x14ac:dyDescent="0.2">
      <c r="I22" s="65">
        <v>2</v>
      </c>
      <c r="J22" s="66">
        <v>33</v>
      </c>
      <c r="K22" s="66">
        <v>87</v>
      </c>
      <c r="L22" s="66">
        <v>21</v>
      </c>
      <c r="M22" s="66">
        <v>4.75</v>
      </c>
      <c r="N22" s="66">
        <v>11</v>
      </c>
      <c r="O22" s="43"/>
    </row>
    <row r="23" spans="9:15" ht="15" x14ac:dyDescent="0.2">
      <c r="I23" s="65">
        <v>3</v>
      </c>
      <c r="J23" s="66">
        <v>6</v>
      </c>
      <c r="K23" s="66">
        <v>29</v>
      </c>
      <c r="L23" s="66">
        <v>45</v>
      </c>
      <c r="M23" s="66">
        <v>18</v>
      </c>
      <c r="N23" s="66">
        <v>4</v>
      </c>
      <c r="O23" s="43"/>
    </row>
    <row r="24" spans="9:15" ht="15" x14ac:dyDescent="0.2">
      <c r="I24" s="65">
        <v>4</v>
      </c>
      <c r="J24" s="66">
        <v>13</v>
      </c>
      <c r="K24" s="66">
        <v>7</v>
      </c>
      <c r="L24" s="66">
        <v>24</v>
      </c>
      <c r="M24" s="66">
        <v>45</v>
      </c>
      <c r="N24" s="66">
        <v>8</v>
      </c>
      <c r="O24" s="43"/>
    </row>
    <row r="25" spans="9:15" ht="15" x14ac:dyDescent="0.2">
      <c r="I25" s="65">
        <v>5</v>
      </c>
      <c r="J25" s="66">
        <v>4.5</v>
      </c>
      <c r="K25" s="66">
        <v>6.5</v>
      </c>
      <c r="L25" s="66">
        <v>4.75</v>
      </c>
      <c r="M25" s="66">
        <v>10</v>
      </c>
      <c r="N25" s="66">
        <v>24</v>
      </c>
    </row>
    <row r="26" spans="9:15" x14ac:dyDescent="0.2">
      <c r="J26" s="43" t="e">
        <f t="shared" ref="J26:M28" si="10">1/S4</f>
        <v>#DIV/0!</v>
      </c>
      <c r="K26" s="43" t="e">
        <f t="shared" si="10"/>
        <v>#DIV/0!</v>
      </c>
      <c r="L26" s="43" t="e">
        <f t="shared" si="10"/>
        <v>#DIV/0!</v>
      </c>
      <c r="M26" s="43" t="e">
        <f t="shared" si="10"/>
        <v>#DIV/0!</v>
      </c>
    </row>
    <row r="27" spans="9:15" x14ac:dyDescent="0.2">
      <c r="J27" s="43" t="e">
        <f t="shared" si="10"/>
        <v>#DIV/0!</v>
      </c>
      <c r="K27" s="43" t="e">
        <f t="shared" si="10"/>
        <v>#DIV/0!</v>
      </c>
      <c r="L27" s="43" t="e">
        <f t="shared" si="10"/>
        <v>#DIV/0!</v>
      </c>
      <c r="M27" s="43" t="e">
        <f t="shared" si="10"/>
        <v>#DIV/0!</v>
      </c>
    </row>
    <row r="28" spans="9:15" x14ac:dyDescent="0.2">
      <c r="J28" s="43" t="e">
        <f t="shared" si="10"/>
        <v>#DIV/0!</v>
      </c>
      <c r="K28" s="43" t="e">
        <f t="shared" si="10"/>
        <v>#DIV/0!</v>
      </c>
      <c r="L28" s="43" t="e">
        <f t="shared" si="10"/>
        <v>#DIV/0!</v>
      </c>
      <c r="M28" s="43" t="e">
        <f t="shared" si="10"/>
        <v>#DIV/0!</v>
      </c>
    </row>
    <row r="29" spans="9:15" x14ac:dyDescent="0.2">
      <c r="J29" s="43" t="e">
        <f t="shared" ref="J29:M29" si="11">1/S8</f>
        <v>#DIV/0!</v>
      </c>
      <c r="K29" s="43" t="e">
        <f t="shared" si="11"/>
        <v>#DIV/0!</v>
      </c>
      <c r="L29" s="43" t="e">
        <f t="shared" si="11"/>
        <v>#DIV/0!</v>
      </c>
      <c r="M29" s="43" t="e">
        <f t="shared" si="11"/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63"/>
  <sheetViews>
    <sheetView workbookViewId="0">
      <selection activeCell="B29" sqref="B29"/>
    </sheetView>
  </sheetViews>
  <sheetFormatPr defaultRowHeight="12.75" x14ac:dyDescent="0.2"/>
  <cols>
    <col min="7" max="7" width="12" bestFit="1" customWidth="1"/>
    <col min="13" max="19" width="9.140625" style="41"/>
  </cols>
  <sheetData>
    <row r="1" spans="1:12" ht="24" thickBot="1" x14ac:dyDescent="0.4">
      <c r="A1" s="70" t="s">
        <v>13</v>
      </c>
      <c r="B1" s="71"/>
      <c r="C1" s="71"/>
      <c r="D1" s="71"/>
      <c r="E1" s="71"/>
      <c r="F1" s="71"/>
      <c r="G1" s="71"/>
      <c r="H1" s="72"/>
      <c r="I1" s="1"/>
      <c r="J1" s="1"/>
      <c r="K1" s="1"/>
      <c r="L1" s="1"/>
    </row>
    <row r="2" spans="1:12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67" t="s">
        <v>14</v>
      </c>
      <c r="B3" s="68"/>
      <c r="C3" s="68"/>
      <c r="D3" s="68"/>
      <c r="E3" s="68"/>
      <c r="F3" s="68"/>
      <c r="G3" s="69"/>
      <c r="H3" s="1"/>
      <c r="I3" s="1"/>
      <c r="J3" s="1"/>
      <c r="K3" s="1"/>
      <c r="L3" s="1"/>
    </row>
    <row r="4" spans="1:12" x14ac:dyDescent="0.2">
      <c r="A4" s="10" t="s">
        <v>15</v>
      </c>
      <c r="B4" s="5">
        <v>1</v>
      </c>
      <c r="C4" s="5">
        <v>2</v>
      </c>
      <c r="D4" s="5">
        <v>3</v>
      </c>
      <c r="E4" s="5">
        <v>4</v>
      </c>
      <c r="F4" s="20" t="s">
        <v>3</v>
      </c>
      <c r="G4" s="21" t="s">
        <v>16</v>
      </c>
      <c r="H4" s="1"/>
      <c r="I4" s="1"/>
      <c r="J4" s="1"/>
      <c r="K4" s="1"/>
      <c r="L4" s="1"/>
    </row>
    <row r="5" spans="1:12" x14ac:dyDescent="0.2">
      <c r="A5" s="6">
        <v>1</v>
      </c>
      <c r="B5" s="13">
        <v>5383.1232563202702</v>
      </c>
      <c r="C5" s="14">
        <v>2552.7607070570216</v>
      </c>
      <c r="D5" s="14">
        <v>5630.8697553126885</v>
      </c>
      <c r="E5" s="22">
        <v>15120.316854488343</v>
      </c>
      <c r="F5" s="23">
        <v>28687.070573178324</v>
      </c>
      <c r="G5" s="15">
        <v>28687.070573178324</v>
      </c>
      <c r="H5" s="1"/>
      <c r="I5" s="1"/>
      <c r="J5" s="1"/>
      <c r="K5" s="1"/>
      <c r="L5" s="1"/>
    </row>
    <row r="6" spans="1:12" x14ac:dyDescent="0.2">
      <c r="A6" s="6">
        <v>2</v>
      </c>
      <c r="B6" s="11">
        <v>2343.1427708103147</v>
      </c>
      <c r="C6" s="3">
        <v>10000.392449483381</v>
      </c>
      <c r="D6" s="3">
        <v>4411.7654451029211</v>
      </c>
      <c r="E6" s="24">
        <v>32907.532897708428</v>
      </c>
      <c r="F6" s="25">
        <v>49662.833563105043</v>
      </c>
      <c r="G6" s="8">
        <v>49662.833563105043</v>
      </c>
      <c r="H6" s="1"/>
      <c r="I6" s="1"/>
      <c r="J6" s="1"/>
      <c r="K6" s="1"/>
      <c r="L6" s="1"/>
    </row>
    <row r="7" spans="1:12" x14ac:dyDescent="0.2">
      <c r="A7" s="6">
        <v>3</v>
      </c>
      <c r="B7" s="11">
        <v>3913.3597853682318</v>
      </c>
      <c r="C7" s="3">
        <v>3340.3968496699408</v>
      </c>
      <c r="D7" s="3">
        <v>36841.172655843671</v>
      </c>
      <c r="E7" s="24">
        <v>54959.952710452824</v>
      </c>
      <c r="F7" s="25">
        <v>99054.882001334656</v>
      </c>
      <c r="G7" s="8">
        <v>99054.882001334656</v>
      </c>
      <c r="H7" s="1"/>
      <c r="I7" s="1"/>
      <c r="J7" s="1"/>
      <c r="K7" s="1"/>
      <c r="L7" s="1"/>
    </row>
    <row r="8" spans="1:12" ht="13.5" thickBot="1" x14ac:dyDescent="0.25">
      <c r="A8" s="6">
        <v>4</v>
      </c>
      <c r="B8" s="17">
        <v>174.6355505343578</v>
      </c>
      <c r="C8" s="26">
        <v>414.074460338584</v>
      </c>
      <c r="D8" s="26">
        <v>913.36385299347774</v>
      </c>
      <c r="E8" s="27">
        <v>12263.070769544724</v>
      </c>
      <c r="F8" s="25">
        <v>13765.144633411144</v>
      </c>
      <c r="G8" s="8">
        <v>13765.144633411144</v>
      </c>
      <c r="H8" s="1"/>
      <c r="I8" s="1"/>
      <c r="J8" s="1"/>
      <c r="K8" s="1"/>
      <c r="L8" s="1"/>
    </row>
    <row r="9" spans="1:12" x14ac:dyDescent="0.2">
      <c r="A9" s="18" t="s">
        <v>3</v>
      </c>
      <c r="B9" s="19">
        <v>11814.261363033174</v>
      </c>
      <c r="C9" s="25">
        <v>16307.624466548927</v>
      </c>
      <c r="D9" s="25">
        <v>47797.171709252762</v>
      </c>
      <c r="E9" s="25">
        <v>115250.87323219431</v>
      </c>
      <c r="F9" s="28" t="s">
        <v>17</v>
      </c>
      <c r="G9" s="29"/>
      <c r="H9" s="1"/>
      <c r="I9" s="1"/>
      <c r="J9" s="1"/>
      <c r="K9" s="1"/>
      <c r="L9" s="1"/>
    </row>
    <row r="10" spans="1:12" ht="13.5" thickBot="1" x14ac:dyDescent="0.25">
      <c r="A10" s="30" t="s">
        <v>18</v>
      </c>
      <c r="B10" s="12">
        <v>11814.282611963168</v>
      </c>
      <c r="C10" s="4">
        <v>16308.805920891116</v>
      </c>
      <c r="D10" s="4">
        <v>47794.824566094576</v>
      </c>
      <c r="E10" s="4">
        <v>115252.01767208027</v>
      </c>
      <c r="F10" s="31"/>
      <c r="G10" s="2"/>
      <c r="H10" s="1"/>
      <c r="I10" s="1"/>
      <c r="J10" s="1"/>
      <c r="K10" s="1"/>
      <c r="L10" s="1"/>
    </row>
    <row r="11" spans="1:12" ht="13.5" thickBo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">
      <c r="A12" s="73" t="s">
        <v>19</v>
      </c>
      <c r="B12" s="74"/>
      <c r="C12" s="74"/>
      <c r="D12" s="74"/>
      <c r="E12" s="75"/>
      <c r="F12" s="1"/>
      <c r="G12" s="1"/>
      <c r="H12" s="73" t="s">
        <v>20</v>
      </c>
      <c r="I12" s="74"/>
      <c r="J12" s="74"/>
      <c r="K12" s="74"/>
      <c r="L12" s="75"/>
    </row>
    <row r="13" spans="1:12" x14ac:dyDescent="0.2">
      <c r="A13" s="51"/>
      <c r="B13" s="52">
        <v>1</v>
      </c>
      <c r="C13" s="52">
        <v>2</v>
      </c>
      <c r="D13" s="52">
        <v>3</v>
      </c>
      <c r="E13" s="53">
        <v>4</v>
      </c>
      <c r="F13" s="1"/>
      <c r="G13" s="1"/>
      <c r="H13" s="51"/>
      <c r="I13" s="52">
        <v>1</v>
      </c>
      <c r="J13" s="52">
        <v>2</v>
      </c>
      <c r="K13" s="52">
        <v>3</v>
      </c>
      <c r="L13" s="53">
        <v>4</v>
      </c>
    </row>
    <row r="14" spans="1:12" x14ac:dyDescent="0.2">
      <c r="A14" s="51">
        <v>1</v>
      </c>
      <c r="B14" s="54">
        <v>5</v>
      </c>
      <c r="C14" s="55">
        <v>13</v>
      </c>
      <c r="D14" s="55">
        <v>17</v>
      </c>
      <c r="E14" s="56">
        <v>33</v>
      </c>
      <c r="F14" s="1"/>
      <c r="G14" s="1"/>
      <c r="H14" s="51">
        <v>1</v>
      </c>
      <c r="I14" s="54">
        <v>13</v>
      </c>
      <c r="J14" s="55">
        <v>20</v>
      </c>
      <c r="K14" s="55">
        <v>35</v>
      </c>
      <c r="L14" s="56">
        <v>45</v>
      </c>
    </row>
    <row r="15" spans="1:12" x14ac:dyDescent="0.2">
      <c r="A15" s="51">
        <v>2</v>
      </c>
      <c r="B15" s="57">
        <v>13</v>
      </c>
      <c r="C15" s="52">
        <v>5</v>
      </c>
      <c r="D15" s="52">
        <v>25</v>
      </c>
      <c r="E15" s="53">
        <v>15</v>
      </c>
      <c r="F15" s="1"/>
      <c r="G15" s="1"/>
      <c r="H15" s="51">
        <v>2</v>
      </c>
      <c r="I15" s="57">
        <v>20</v>
      </c>
      <c r="J15" s="52">
        <v>7</v>
      </c>
      <c r="K15" s="52">
        <v>55</v>
      </c>
      <c r="L15" s="53">
        <v>23</v>
      </c>
    </row>
    <row r="16" spans="1:12" x14ac:dyDescent="0.2">
      <c r="A16" s="51">
        <v>3</v>
      </c>
      <c r="B16" s="57">
        <v>17</v>
      </c>
      <c r="C16" s="52">
        <v>25</v>
      </c>
      <c r="D16" s="52">
        <v>5</v>
      </c>
      <c r="E16" s="53">
        <v>14</v>
      </c>
      <c r="F16" s="1"/>
      <c r="G16" s="1"/>
      <c r="H16" s="51">
        <v>3</v>
      </c>
      <c r="I16" s="57">
        <v>35</v>
      </c>
      <c r="J16" s="52">
        <v>55</v>
      </c>
      <c r="K16" s="52">
        <v>10</v>
      </c>
      <c r="L16" s="53">
        <v>30</v>
      </c>
    </row>
    <row r="17" spans="1:12" ht="13.5" thickBot="1" x14ac:dyDescent="0.25">
      <c r="A17" s="58">
        <v>4</v>
      </c>
      <c r="B17" s="59">
        <v>33</v>
      </c>
      <c r="C17" s="60">
        <v>15</v>
      </c>
      <c r="D17" s="60">
        <v>14</v>
      </c>
      <c r="E17" s="61">
        <v>5</v>
      </c>
      <c r="F17" s="1"/>
      <c r="G17" s="1"/>
      <c r="H17" s="58">
        <v>4</v>
      </c>
      <c r="I17" s="59">
        <v>45</v>
      </c>
      <c r="J17" s="60">
        <v>23</v>
      </c>
      <c r="K17" s="60">
        <v>30</v>
      </c>
      <c r="L17" s="61">
        <v>5</v>
      </c>
    </row>
    <row r="18" spans="1:12" ht="13.5" thickBo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">
      <c r="A19" s="73" t="s">
        <v>21</v>
      </c>
      <c r="B19" s="74"/>
      <c r="C19" s="74"/>
      <c r="D19" s="74"/>
      <c r="E19" s="75"/>
      <c r="F19" s="1"/>
      <c r="G19" s="1"/>
      <c r="H19" s="73" t="s">
        <v>22</v>
      </c>
      <c r="I19" s="74"/>
      <c r="J19" s="74"/>
      <c r="K19" s="74"/>
      <c r="L19" s="75"/>
    </row>
    <row r="20" spans="1:12" x14ac:dyDescent="0.2">
      <c r="A20" s="51"/>
      <c r="B20" s="52">
        <v>1</v>
      </c>
      <c r="C20" s="52">
        <v>2</v>
      </c>
      <c r="D20" s="52">
        <v>3</v>
      </c>
      <c r="E20" s="53">
        <v>4</v>
      </c>
      <c r="F20" s="1"/>
      <c r="G20" s="1"/>
      <c r="H20" s="51"/>
      <c r="I20" s="52">
        <v>1</v>
      </c>
      <c r="J20" s="52">
        <v>2</v>
      </c>
      <c r="K20" s="52">
        <v>3</v>
      </c>
      <c r="L20" s="53">
        <v>4</v>
      </c>
    </row>
    <row r="21" spans="1:12" x14ac:dyDescent="0.2">
      <c r="A21" s="51">
        <v>1</v>
      </c>
      <c r="B21" s="54">
        <v>2.75</v>
      </c>
      <c r="C21" s="55">
        <v>8.25</v>
      </c>
      <c r="D21" s="55">
        <v>8.25</v>
      </c>
      <c r="E21" s="56">
        <v>13.75</v>
      </c>
      <c r="F21" s="1"/>
      <c r="G21" s="1"/>
      <c r="H21" s="51">
        <v>1</v>
      </c>
      <c r="I21" s="54">
        <v>0.75</v>
      </c>
      <c r="J21" s="55">
        <v>0.75</v>
      </c>
      <c r="K21" s="55">
        <v>0.75</v>
      </c>
      <c r="L21" s="56">
        <v>1.25</v>
      </c>
    </row>
    <row r="22" spans="1:12" x14ac:dyDescent="0.2">
      <c r="A22" s="51">
        <v>2</v>
      </c>
      <c r="B22" s="57">
        <v>8.25</v>
      </c>
      <c r="C22" s="52">
        <v>2.75</v>
      </c>
      <c r="D22" s="52">
        <v>13.75</v>
      </c>
      <c r="E22" s="53">
        <v>8.25</v>
      </c>
      <c r="F22" s="1"/>
      <c r="G22" s="1"/>
      <c r="H22" s="51">
        <v>2</v>
      </c>
      <c r="I22" s="57">
        <v>0.75</v>
      </c>
      <c r="J22" s="52">
        <v>0.75</v>
      </c>
      <c r="K22" s="52">
        <v>1.25</v>
      </c>
      <c r="L22" s="53">
        <v>0.75</v>
      </c>
    </row>
    <row r="23" spans="1:12" x14ac:dyDescent="0.2">
      <c r="A23" s="51">
        <v>3</v>
      </c>
      <c r="B23" s="57">
        <v>8.25</v>
      </c>
      <c r="C23" s="52">
        <v>13.75</v>
      </c>
      <c r="D23" s="52">
        <v>2.75</v>
      </c>
      <c r="E23" s="53">
        <v>8.25</v>
      </c>
      <c r="F23" s="1"/>
      <c r="G23" s="1"/>
      <c r="H23" s="51">
        <v>3</v>
      </c>
      <c r="I23" s="57">
        <v>0.75</v>
      </c>
      <c r="J23" s="52">
        <v>1.25</v>
      </c>
      <c r="K23" s="52">
        <v>0.75</v>
      </c>
      <c r="L23" s="53">
        <v>0.75</v>
      </c>
    </row>
    <row r="24" spans="1:12" ht="13.5" thickBot="1" x14ac:dyDescent="0.25">
      <c r="A24" s="58">
        <v>4</v>
      </c>
      <c r="B24" s="59">
        <v>13.75</v>
      </c>
      <c r="C24" s="60">
        <v>8.25</v>
      </c>
      <c r="D24" s="60">
        <v>8.25</v>
      </c>
      <c r="E24" s="61">
        <v>2.75</v>
      </c>
      <c r="F24" s="1"/>
      <c r="G24" s="1"/>
      <c r="H24" s="58">
        <v>4</v>
      </c>
      <c r="I24" s="59">
        <v>1.25</v>
      </c>
      <c r="J24" s="60">
        <v>0.75</v>
      </c>
      <c r="K24" s="60">
        <v>0.75</v>
      </c>
      <c r="L24" s="61">
        <v>0.75</v>
      </c>
    </row>
    <row r="25" spans="1:12" ht="13.5" thickBo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">
      <c r="A26" s="67" t="s">
        <v>23</v>
      </c>
      <c r="B26" s="68"/>
      <c r="C26" s="68"/>
      <c r="D26" s="68"/>
      <c r="E26" s="69"/>
      <c r="F26" s="1"/>
      <c r="G26" s="1"/>
      <c r="H26" s="67" t="s">
        <v>24</v>
      </c>
      <c r="I26" s="68"/>
      <c r="J26" s="68"/>
      <c r="K26" s="68"/>
      <c r="L26" s="69"/>
    </row>
    <row r="27" spans="1:12" x14ac:dyDescent="0.2">
      <c r="A27" s="6"/>
      <c r="B27" s="5">
        <v>1</v>
      </c>
      <c r="C27" s="5">
        <v>2</v>
      </c>
      <c r="D27" s="5">
        <v>3</v>
      </c>
      <c r="E27" s="16">
        <v>4</v>
      </c>
      <c r="F27" s="1"/>
      <c r="G27" s="1"/>
      <c r="H27" s="6"/>
      <c r="I27" s="5">
        <v>1</v>
      </c>
      <c r="J27" s="5">
        <v>2</v>
      </c>
      <c r="K27" s="5">
        <v>3</v>
      </c>
      <c r="L27" s="16">
        <v>4</v>
      </c>
    </row>
    <row r="28" spans="1:12" x14ac:dyDescent="0.2">
      <c r="A28" s="6">
        <v>1</v>
      </c>
      <c r="B28" s="32" t="e">
        <f>1+0.003*#REF!/1000-0.04*B14-0.24*B21</f>
        <v>#REF!</v>
      </c>
      <c r="C28" s="33" t="e">
        <f>1+0.003*#REF!/1000-0.04*C14-0.24*C21</f>
        <v>#REF!</v>
      </c>
      <c r="D28" s="33" t="e">
        <f>1+0.003*#REF!/1000-0.04*D14-0.24*D21</f>
        <v>#REF!</v>
      </c>
      <c r="E28" s="34" t="e">
        <f>1+0.003*#REF!/1000-0.04*E14-0.24*E21</f>
        <v>#REF!</v>
      </c>
      <c r="F28" s="1"/>
      <c r="G28" s="1"/>
      <c r="H28" s="6">
        <v>1</v>
      </c>
      <c r="I28" s="32" t="e">
        <f>-3-0.001*#REF!/1000-0.04*I14-0.24*I21</f>
        <v>#REF!</v>
      </c>
      <c r="J28" s="33" t="e">
        <f>-3-0.001*#REF!/1000-0.04*J14-0.24*J21</f>
        <v>#REF!</v>
      </c>
      <c r="K28" s="33" t="e">
        <f>-3-0.001*#REF!/1000-0.04*K14-0.24*K21</f>
        <v>#REF!</v>
      </c>
      <c r="L28" s="34" t="e">
        <f>-3-0.001*#REF!/1000-0.04*L14-0.24*L21</f>
        <v>#REF!</v>
      </c>
    </row>
    <row r="29" spans="1:12" x14ac:dyDescent="0.2">
      <c r="A29" s="6">
        <v>2</v>
      </c>
      <c r="B29" s="35" t="e">
        <f>1+0.003*#REF!/1000-0.04*B15-0.24*B22</f>
        <v>#REF!</v>
      </c>
      <c r="C29" s="36" t="e">
        <f>1+0.003*#REF!/1000-0.04*C15-0.24*C22</f>
        <v>#REF!</v>
      </c>
      <c r="D29" s="36" t="e">
        <f>1+0.003*#REF!/1000-0.04*D15-0.24*D22</f>
        <v>#REF!</v>
      </c>
      <c r="E29" s="37" t="e">
        <f>1+0.003*#REF!/1000-0.04*E15-0.24*E22</f>
        <v>#REF!</v>
      </c>
      <c r="F29" s="1"/>
      <c r="G29" s="1"/>
      <c r="H29" s="6">
        <v>2</v>
      </c>
      <c r="I29" s="35" t="e">
        <f>-3-0.001*#REF!/1000-0.04*I15-0.24*I22</f>
        <v>#REF!</v>
      </c>
      <c r="J29" s="36" t="e">
        <f>-3-0.001*#REF!/1000-0.04*J15-0.24*J22</f>
        <v>#REF!</v>
      </c>
      <c r="K29" s="36" t="e">
        <f>-3-0.001*#REF!/1000-0.04*K15-0.24*K22</f>
        <v>#REF!</v>
      </c>
      <c r="L29" s="37" t="e">
        <f>-3-0.001*#REF!/1000-0.04*L15-0.24*L22</f>
        <v>#REF!</v>
      </c>
    </row>
    <row r="30" spans="1:12" x14ac:dyDescent="0.2">
      <c r="A30" s="6">
        <v>3</v>
      </c>
      <c r="B30" s="35" t="e">
        <f>1+0.003*#REF!/1000-0.04*B16-0.24*B23</f>
        <v>#REF!</v>
      </c>
      <c r="C30" s="36" t="e">
        <f>1+0.003*#REF!/1000-0.04*C16-0.24*C23</f>
        <v>#REF!</v>
      </c>
      <c r="D30" s="36" t="e">
        <f>1+0.003*#REF!/1000-0.04*D16-0.24*D23</f>
        <v>#REF!</v>
      </c>
      <c r="E30" s="37" t="e">
        <f>1+0.003*#REF!/1000-0.04*E16-0.24*E23</f>
        <v>#REF!</v>
      </c>
      <c r="F30" s="1"/>
      <c r="G30" s="1"/>
      <c r="H30" s="6">
        <v>3</v>
      </c>
      <c r="I30" s="35" t="e">
        <f>-3-0.001*#REF!/1000-0.04*I16-0.24*I23</f>
        <v>#REF!</v>
      </c>
      <c r="J30" s="36" t="e">
        <f>-3-0.001*#REF!/1000-0.04*J16-0.24*J23</f>
        <v>#REF!</v>
      </c>
      <c r="K30" s="36" t="e">
        <f>-3-0.001*#REF!/1000-0.04*K16-0.24*K23</f>
        <v>#REF!</v>
      </c>
      <c r="L30" s="37" t="e">
        <f>-3-0.001*#REF!/1000-0.04*L16-0.24*L23</f>
        <v>#REF!</v>
      </c>
    </row>
    <row r="31" spans="1:12" ht="13.5" thickBot="1" x14ac:dyDescent="0.25">
      <c r="A31" s="7">
        <v>4</v>
      </c>
      <c r="B31" s="38" t="e">
        <f>1+0.003*#REF!/1000-0.04*B17-0.24*B24</f>
        <v>#REF!</v>
      </c>
      <c r="C31" s="39" t="e">
        <f>1+0.003*#REF!/1000-0.04*C17-0.24*C24</f>
        <v>#REF!</v>
      </c>
      <c r="D31" s="39" t="e">
        <f>1+0.003*#REF!/1000-0.04*D17-0.24*D24</f>
        <v>#REF!</v>
      </c>
      <c r="E31" s="40" t="e">
        <f>1+0.003*#REF!/1000-0.04*E17-0.24*E24</f>
        <v>#REF!</v>
      </c>
      <c r="F31" s="1"/>
      <c r="G31" s="1"/>
      <c r="H31" s="7">
        <v>4</v>
      </c>
      <c r="I31" s="38" t="e">
        <f>-3-0.001*#REF!/1000-0.04*I17-0.24*I24</f>
        <v>#REF!</v>
      </c>
      <c r="J31" s="39" t="e">
        <f>-3-0.001*#REF!/1000-0.04*J17-0.24*J24</f>
        <v>#REF!</v>
      </c>
      <c r="K31" s="39" t="e">
        <f>-3-0.001*#REF!/1000-0.04*K17-0.24*K24</f>
        <v>#REF!</v>
      </c>
      <c r="L31" s="40" t="e">
        <f>-3-0.001*#REF!/1000-0.04*L17-0.24*L24</f>
        <v>#REF!</v>
      </c>
    </row>
    <row r="32" spans="1:12" ht="13.5" thickBo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67" t="s">
        <v>25</v>
      </c>
      <c r="B33" s="68"/>
      <c r="C33" s="68"/>
      <c r="D33" s="68"/>
      <c r="E33" s="69"/>
      <c r="F33" s="1"/>
      <c r="G33" s="1"/>
      <c r="H33" s="67" t="s">
        <v>26</v>
      </c>
      <c r="I33" s="68"/>
      <c r="J33" s="68"/>
      <c r="K33" s="68"/>
      <c r="L33" s="69"/>
    </row>
    <row r="34" spans="1:12" x14ac:dyDescent="0.2">
      <c r="A34" s="6"/>
      <c r="B34" s="5">
        <v>1</v>
      </c>
      <c r="C34" s="5">
        <v>2</v>
      </c>
      <c r="D34" s="5">
        <v>3</v>
      </c>
      <c r="E34" s="16">
        <v>4</v>
      </c>
      <c r="F34" s="1"/>
      <c r="G34" s="1"/>
      <c r="H34" s="6"/>
      <c r="I34" s="5">
        <v>1</v>
      </c>
      <c r="J34" s="5">
        <v>2</v>
      </c>
      <c r="K34" s="5">
        <v>3</v>
      </c>
      <c r="L34" s="16">
        <v>4</v>
      </c>
    </row>
    <row r="35" spans="1:12" x14ac:dyDescent="0.2">
      <c r="A35" s="6">
        <v>1</v>
      </c>
      <c r="B35" s="32" t="e">
        <f>EXP(B28)/(EXP(B28)+EXP(I28))</f>
        <v>#REF!</v>
      </c>
      <c r="C35" s="33" t="e">
        <f t="shared" ref="C35:E38" si="0">EXP(C28)/(EXP(C28)+EXP(J28))</f>
        <v>#REF!</v>
      </c>
      <c r="D35" s="33" t="e">
        <f t="shared" si="0"/>
        <v>#REF!</v>
      </c>
      <c r="E35" s="34" t="e">
        <f t="shared" si="0"/>
        <v>#REF!</v>
      </c>
      <c r="F35" s="1"/>
      <c r="G35" s="1"/>
      <c r="H35" s="6">
        <v>1</v>
      </c>
      <c r="I35" s="32" t="e">
        <f>EXP(I28)/(EXP(B28)+EXP(I28))</f>
        <v>#REF!</v>
      </c>
      <c r="J35" s="33" t="e">
        <f t="shared" ref="J35:L38" si="1">EXP(J28)/(EXP(C28)+EXP(J28))</f>
        <v>#REF!</v>
      </c>
      <c r="K35" s="33" t="e">
        <f t="shared" si="1"/>
        <v>#REF!</v>
      </c>
      <c r="L35" s="34" t="e">
        <f t="shared" si="1"/>
        <v>#REF!</v>
      </c>
    </row>
    <row r="36" spans="1:12" x14ac:dyDescent="0.2">
      <c r="A36" s="6">
        <v>2</v>
      </c>
      <c r="B36" s="35" t="e">
        <f t="shared" ref="B36:B38" si="2">EXP(B29)/(EXP(B29)+EXP(I29))</f>
        <v>#REF!</v>
      </c>
      <c r="C36" s="36" t="e">
        <f t="shared" si="0"/>
        <v>#REF!</v>
      </c>
      <c r="D36" s="36" t="e">
        <f t="shared" si="0"/>
        <v>#REF!</v>
      </c>
      <c r="E36" s="37" t="e">
        <f t="shared" si="0"/>
        <v>#REF!</v>
      </c>
      <c r="F36" s="1"/>
      <c r="G36" s="1"/>
      <c r="H36" s="6">
        <v>2</v>
      </c>
      <c r="I36" s="35" t="e">
        <f t="shared" ref="I36:I38" si="3">EXP(I29)/(EXP(B29)+EXP(I29))</f>
        <v>#REF!</v>
      </c>
      <c r="J36" s="36" t="e">
        <f t="shared" si="1"/>
        <v>#REF!</v>
      </c>
      <c r="K36" s="36" t="e">
        <f t="shared" si="1"/>
        <v>#REF!</v>
      </c>
      <c r="L36" s="37" t="e">
        <f t="shared" si="1"/>
        <v>#REF!</v>
      </c>
    </row>
    <row r="37" spans="1:12" x14ac:dyDescent="0.2">
      <c r="A37" s="6">
        <v>3</v>
      </c>
      <c r="B37" s="35" t="e">
        <f t="shared" si="2"/>
        <v>#REF!</v>
      </c>
      <c r="C37" s="36" t="e">
        <f t="shared" si="0"/>
        <v>#REF!</v>
      </c>
      <c r="D37" s="36" t="e">
        <f t="shared" si="0"/>
        <v>#REF!</v>
      </c>
      <c r="E37" s="37" t="e">
        <f t="shared" si="0"/>
        <v>#REF!</v>
      </c>
      <c r="F37" s="1"/>
      <c r="G37" s="1"/>
      <c r="H37" s="6">
        <v>3</v>
      </c>
      <c r="I37" s="35" t="e">
        <f t="shared" si="3"/>
        <v>#REF!</v>
      </c>
      <c r="J37" s="36" t="e">
        <f t="shared" si="1"/>
        <v>#REF!</v>
      </c>
      <c r="K37" s="36" t="e">
        <f t="shared" si="1"/>
        <v>#REF!</v>
      </c>
      <c r="L37" s="37" t="e">
        <f t="shared" si="1"/>
        <v>#REF!</v>
      </c>
    </row>
    <row r="38" spans="1:12" ht="13.5" thickBot="1" x14ac:dyDescent="0.25">
      <c r="A38" s="7">
        <v>4</v>
      </c>
      <c r="B38" s="38" t="e">
        <f t="shared" si="2"/>
        <v>#REF!</v>
      </c>
      <c r="C38" s="39" t="e">
        <f t="shared" si="0"/>
        <v>#REF!</v>
      </c>
      <c r="D38" s="39" t="e">
        <f t="shared" si="0"/>
        <v>#REF!</v>
      </c>
      <c r="E38" s="40" t="e">
        <f t="shared" si="0"/>
        <v>#REF!</v>
      </c>
      <c r="F38" s="1"/>
      <c r="G38" s="1"/>
      <c r="H38" s="7">
        <v>4</v>
      </c>
      <c r="I38" s="38" t="e">
        <f t="shared" si="3"/>
        <v>#REF!</v>
      </c>
      <c r="J38" s="39" t="e">
        <f t="shared" si="1"/>
        <v>#REF!</v>
      </c>
      <c r="K38" s="39" t="e">
        <f t="shared" si="1"/>
        <v>#REF!</v>
      </c>
      <c r="L38" s="40" t="e">
        <f t="shared" si="1"/>
        <v>#REF!</v>
      </c>
    </row>
    <row r="39" spans="1:12" ht="13.5" thickBo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67" t="s">
        <v>27</v>
      </c>
      <c r="B40" s="68"/>
      <c r="C40" s="68"/>
      <c r="D40" s="68"/>
      <c r="E40" s="69"/>
      <c r="F40" s="1"/>
      <c r="G40" s="1"/>
      <c r="H40" s="67" t="s">
        <v>28</v>
      </c>
      <c r="I40" s="68"/>
      <c r="J40" s="68"/>
      <c r="K40" s="68"/>
      <c r="L40" s="69"/>
    </row>
    <row r="41" spans="1:12" x14ac:dyDescent="0.2">
      <c r="A41" s="6"/>
      <c r="B41" s="5">
        <v>1</v>
      </c>
      <c r="C41" s="5">
        <v>2</v>
      </c>
      <c r="D41" s="5">
        <v>3</v>
      </c>
      <c r="E41" s="16">
        <v>4</v>
      </c>
      <c r="F41" s="1"/>
      <c r="G41" s="1"/>
      <c r="H41" s="6"/>
      <c r="I41" s="5">
        <v>1</v>
      </c>
      <c r="J41" s="5">
        <v>2</v>
      </c>
      <c r="K41" s="5">
        <v>3</v>
      </c>
      <c r="L41" s="16">
        <v>4</v>
      </c>
    </row>
    <row r="42" spans="1:12" x14ac:dyDescent="0.2">
      <c r="A42" s="6">
        <v>1</v>
      </c>
      <c r="B42" s="32" t="e">
        <f>B35*B5</f>
        <v>#REF!</v>
      </c>
      <c r="C42" s="33" t="e">
        <f t="shared" ref="C42:E42" si="4">C35*C5</f>
        <v>#REF!</v>
      </c>
      <c r="D42" s="33" t="e">
        <f t="shared" si="4"/>
        <v>#REF!</v>
      </c>
      <c r="E42" s="34" t="e">
        <f t="shared" si="4"/>
        <v>#REF!</v>
      </c>
      <c r="F42" s="1"/>
      <c r="G42" s="1"/>
      <c r="H42" s="6">
        <v>1</v>
      </c>
      <c r="I42" s="32" t="e">
        <f>I35*B5</f>
        <v>#REF!</v>
      </c>
      <c r="J42" s="33" t="e">
        <f t="shared" ref="J42:L45" si="5">J35*C5</f>
        <v>#REF!</v>
      </c>
      <c r="K42" s="33" t="e">
        <f t="shared" si="5"/>
        <v>#REF!</v>
      </c>
      <c r="L42" s="34" t="e">
        <f t="shared" si="5"/>
        <v>#REF!</v>
      </c>
    </row>
    <row r="43" spans="1:12" x14ac:dyDescent="0.2">
      <c r="A43" s="6">
        <v>2</v>
      </c>
      <c r="B43" s="35" t="e">
        <f t="shared" ref="B43:E45" si="6">B36*B6</f>
        <v>#REF!</v>
      </c>
      <c r="C43" s="36" t="e">
        <f t="shared" si="6"/>
        <v>#REF!</v>
      </c>
      <c r="D43" s="36" t="e">
        <f t="shared" si="6"/>
        <v>#REF!</v>
      </c>
      <c r="E43" s="37" t="e">
        <f t="shared" si="6"/>
        <v>#REF!</v>
      </c>
      <c r="F43" s="1"/>
      <c r="G43" s="1"/>
      <c r="H43" s="6">
        <v>2</v>
      </c>
      <c r="I43" s="35" t="e">
        <f t="shared" ref="I43:I45" si="7">I36*B6</f>
        <v>#REF!</v>
      </c>
      <c r="J43" s="36" t="e">
        <f t="shared" si="5"/>
        <v>#REF!</v>
      </c>
      <c r="K43" s="36" t="e">
        <f t="shared" si="5"/>
        <v>#REF!</v>
      </c>
      <c r="L43" s="37" t="e">
        <f t="shared" si="5"/>
        <v>#REF!</v>
      </c>
    </row>
    <row r="44" spans="1:12" x14ac:dyDescent="0.2">
      <c r="A44" s="6">
        <v>3</v>
      </c>
      <c r="B44" s="35" t="e">
        <f t="shared" si="6"/>
        <v>#REF!</v>
      </c>
      <c r="C44" s="36" t="e">
        <f t="shared" si="6"/>
        <v>#REF!</v>
      </c>
      <c r="D44" s="36" t="e">
        <f t="shared" si="6"/>
        <v>#REF!</v>
      </c>
      <c r="E44" s="37" t="e">
        <f t="shared" si="6"/>
        <v>#REF!</v>
      </c>
      <c r="F44" s="1"/>
      <c r="G44" s="1"/>
      <c r="H44" s="6">
        <v>3</v>
      </c>
      <c r="I44" s="35" t="e">
        <f t="shared" si="7"/>
        <v>#REF!</v>
      </c>
      <c r="J44" s="36" t="e">
        <f t="shared" si="5"/>
        <v>#REF!</v>
      </c>
      <c r="K44" s="36" t="e">
        <f t="shared" si="5"/>
        <v>#REF!</v>
      </c>
      <c r="L44" s="37" t="e">
        <f t="shared" si="5"/>
        <v>#REF!</v>
      </c>
    </row>
    <row r="45" spans="1:12" ht="13.5" thickBot="1" x14ac:dyDescent="0.25">
      <c r="A45" s="7">
        <v>4</v>
      </c>
      <c r="B45" s="38" t="e">
        <f t="shared" si="6"/>
        <v>#REF!</v>
      </c>
      <c r="C45" s="39" t="e">
        <f t="shared" si="6"/>
        <v>#REF!</v>
      </c>
      <c r="D45" s="39" t="e">
        <f t="shared" si="6"/>
        <v>#REF!</v>
      </c>
      <c r="E45" s="40" t="e">
        <f t="shared" si="6"/>
        <v>#REF!</v>
      </c>
      <c r="F45" s="1"/>
      <c r="G45" s="1"/>
      <c r="H45" s="7">
        <v>4</v>
      </c>
      <c r="I45" s="38" t="e">
        <f t="shared" si="7"/>
        <v>#REF!</v>
      </c>
      <c r="J45" s="39" t="e">
        <f t="shared" si="5"/>
        <v>#REF!</v>
      </c>
      <c r="K45" s="39" t="e">
        <f t="shared" si="5"/>
        <v>#REF!</v>
      </c>
      <c r="L45" s="40" t="e">
        <f t="shared" si="5"/>
        <v>#REF!</v>
      </c>
    </row>
    <row r="46" spans="1:12" s="41" customFormat="1" x14ac:dyDescent="0.2"/>
    <row r="47" spans="1:12" s="41" customFormat="1" x14ac:dyDescent="0.2"/>
    <row r="48" spans="1:12" s="41" customFormat="1" x14ac:dyDescent="0.2"/>
    <row r="49" s="41" customFormat="1" x14ac:dyDescent="0.2"/>
    <row r="50" s="41" customFormat="1" x14ac:dyDescent="0.2"/>
    <row r="51" s="41" customFormat="1" x14ac:dyDescent="0.2"/>
    <row r="52" s="41" customFormat="1" x14ac:dyDescent="0.2"/>
    <row r="53" s="41" customFormat="1" x14ac:dyDescent="0.2"/>
    <row r="54" s="41" customFormat="1" x14ac:dyDescent="0.2"/>
    <row r="55" s="41" customFormat="1" x14ac:dyDescent="0.2"/>
    <row r="56" s="41" customFormat="1" x14ac:dyDescent="0.2"/>
    <row r="57" s="41" customFormat="1" x14ac:dyDescent="0.2"/>
    <row r="58" s="41" customFormat="1" x14ac:dyDescent="0.2"/>
    <row r="59" s="41" customFormat="1" x14ac:dyDescent="0.2"/>
    <row r="60" s="41" customFormat="1" x14ac:dyDescent="0.2"/>
    <row r="61" s="41" customFormat="1" x14ac:dyDescent="0.2"/>
    <row r="62" s="41" customFormat="1" x14ac:dyDescent="0.2"/>
    <row r="63" s="41" customFormat="1" x14ac:dyDescent="0.2"/>
  </sheetData>
  <mergeCells count="12">
    <mergeCell ref="A1:H1"/>
    <mergeCell ref="A3:G3"/>
    <mergeCell ref="A12:E12"/>
    <mergeCell ref="H12:L12"/>
    <mergeCell ref="A19:E19"/>
    <mergeCell ref="H19:L19"/>
    <mergeCell ref="A26:E26"/>
    <mergeCell ref="H26:L26"/>
    <mergeCell ref="A33:E33"/>
    <mergeCell ref="H33:L33"/>
    <mergeCell ref="A40:E40"/>
    <mergeCell ref="H40:L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Trip Distribution</vt:lpstr>
      <vt:lpstr>Homework</vt:lpstr>
      <vt:lpstr>Mode Choice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Boyles</dc:creator>
  <cp:lastModifiedBy>Promothes Saha</cp:lastModifiedBy>
  <dcterms:created xsi:type="dcterms:W3CDTF">2010-01-20T16:00:23Z</dcterms:created>
  <dcterms:modified xsi:type="dcterms:W3CDTF">2019-10-07T19:14:07Z</dcterms:modified>
</cp:coreProperties>
</file>