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hap\Dropbox\1. Courses\2. Fall 2019\CE 45000 - Transport Policy and Planning\2. Homeworks\Homework 1\"/>
    </mc:Choice>
  </mc:AlternateContent>
  <bookViews>
    <workbookView xWindow="0" yWindow="0" windowWidth="28800" windowHeight="12300" activeTab="2"/>
  </bookViews>
  <sheets>
    <sheet name="Survey Data" sheetId="1" r:id="rId1"/>
    <sheet name="Problem 1-1" sheetId="2" r:id="rId2"/>
    <sheet name="Problem 1-2" sheetId="5" r:id="rId3"/>
    <sheet name="Problem 2, 3 &amp; 4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9" l="1"/>
  <c r="I4" i="9"/>
  <c r="I5" i="9"/>
  <c r="I6" i="9"/>
  <c r="H22" i="9"/>
  <c r="H23" i="9"/>
  <c r="H24" i="9"/>
  <c r="H25" i="9"/>
  <c r="L4" i="9"/>
  <c r="L5" i="9"/>
  <c r="L6" i="9"/>
  <c r="K4" i="9"/>
  <c r="K5" i="9"/>
  <c r="K6" i="9"/>
  <c r="K3" i="9"/>
  <c r="J4" i="9"/>
  <c r="J5" i="9"/>
  <c r="J6" i="9"/>
  <c r="J3" i="9"/>
  <c r="G26" i="9" l="1"/>
  <c r="F26" i="9"/>
  <c r="G23" i="9"/>
  <c r="G24" i="9"/>
  <c r="G25" i="9"/>
  <c r="G22" i="9"/>
  <c r="F23" i="9"/>
  <c r="F24" i="9"/>
  <c r="F25" i="9"/>
  <c r="F22" i="9"/>
  <c r="G17" i="9"/>
  <c r="F17" i="9"/>
  <c r="L3" i="9"/>
  <c r="L7" i="9" s="1"/>
  <c r="K7" i="9"/>
  <c r="I7" i="9"/>
  <c r="J7" i="9"/>
</calcChain>
</file>

<file path=xl/sharedStrings.xml><?xml version="1.0" encoding="utf-8"?>
<sst xmlns="http://schemas.openxmlformats.org/spreadsheetml/2006/main" count="189" uniqueCount="48">
  <si>
    <t>SURVEY RESULTS</t>
  </si>
  <si>
    <t>Household</t>
  </si>
  <si>
    <t>Income</t>
  </si>
  <si>
    <t>Cars</t>
  </si>
  <si>
    <t>Size</t>
  </si>
  <si>
    <t>Workers</t>
  </si>
  <si>
    <t>Work trips</t>
  </si>
  <si>
    <t>Shopping trips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</si>
  <si>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</si>
  <si>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</si>
  <si>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</si>
  <si>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</si>
  <si>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</si>
  <si>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</si>
  <si>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</si>
  <si>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</si>
  <si>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</si>
  <si>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</si>
  <si>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</si>
  <si>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</si>
  <si>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</si>
  <si>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</si>
  <si>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</si>
  <si>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</si>
  <si>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</si>
  <si>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</si>
  <si>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</si>
  <si>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</si>
  <si>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</si>
  <si>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</si>
  <si>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</si>
  <si>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</si>
  <si>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Zone</t>
  </si>
  <si>
    <t>Households</t>
  </si>
  <si>
    <t>Total Work Trips</t>
  </si>
  <si>
    <t>Total Shopping Trips</t>
  </si>
  <si>
    <t>Zone Productions</t>
  </si>
  <si>
    <t>Zone Attractions</t>
  </si>
  <si>
    <r>
      <t>Office space (ft</t>
    </r>
    <r>
      <rPr>
        <vertAlign val="superscript"/>
        <sz val="10"/>
        <color theme="1"/>
        <rFont val="CMU Serif"/>
      </rPr>
      <t>2</t>
    </r>
    <r>
      <rPr>
        <sz val="10"/>
        <color theme="1"/>
        <rFont val="CMU Serif"/>
      </rPr>
      <t>)</t>
    </r>
  </si>
  <si>
    <r>
      <t>Retail space (ft</t>
    </r>
    <r>
      <rPr>
        <vertAlign val="superscript"/>
        <sz val="10"/>
        <color theme="1"/>
        <rFont val="CMU Serif"/>
      </rPr>
      <t>2</t>
    </r>
    <r>
      <rPr>
        <sz val="10"/>
        <color theme="1"/>
        <rFont val="CMU Serif"/>
      </rPr>
      <t>)</t>
    </r>
  </si>
  <si>
    <t>Work Trips</t>
  </si>
  <si>
    <t>Shopping Trips</t>
  </si>
  <si>
    <t>ZONE ATTRACTIONS (UNBALANCED)</t>
  </si>
  <si>
    <t>ZONE ATTRACTIONS (BALANCED)</t>
  </si>
  <si>
    <t>ZONE PRRODUCTIONS</t>
  </si>
  <si>
    <t>Scaling Factor</t>
  </si>
  <si>
    <t>* Step 1: Correlation matrix</t>
  </si>
  <si>
    <t>* Step 2: Regresion analysis considering Income, Cars,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</si>
</sst>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MU Serif"/>
    </font>
    <font>
      <vertAlign val="superscript"/>
      <sz val="10"/>
      <color theme="1"/>
      <name val="CMU Serif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0" xfId="0" applyFill="1" applyBorder="1" applyAlignment="1"/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/>
    <xf numFmtId="0" fontId="5" fillId="4" borderId="15" xfId="0" applyFont="1" applyFill="1" applyBorder="1" applyAlignment="1">
      <alignment horizontal="center" vertical="center"/>
    </xf>
    <xf numFmtId="11" fontId="5" fillId="5" borderId="0" xfId="0" applyNumberFormat="1" applyFont="1" applyFill="1" applyAlignment="1">
      <alignment horizontal="center" vertical="center"/>
    </xf>
    <xf numFmtId="11" fontId="5" fillId="5" borderId="8" xfId="0" applyNumberFormat="1" applyFont="1" applyFill="1" applyBorder="1" applyAlignment="1">
      <alignment horizontal="center" vertical="center"/>
    </xf>
    <xf numFmtId="11" fontId="5" fillId="5" borderId="10" xfId="0" applyNumberFormat="1" applyFont="1" applyFill="1" applyBorder="1" applyAlignment="1">
      <alignment horizontal="center" vertical="center"/>
    </xf>
    <xf numFmtId="11" fontId="5" fillId="5" borderId="11" xfId="0" applyNumberFormat="1" applyFont="1" applyFill="1" applyBorder="1" applyAlignment="1">
      <alignment horizontal="center" vertical="center"/>
    </xf>
    <xf numFmtId="0" fontId="3" fillId="0" borderId="0" xfId="0" applyFont="1"/>
    <xf numFmtId="165" fontId="0" fillId="0" borderId="0" xfId="0" applyNumberForma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0" xfId="0" applyFill="1" applyBorder="1" applyAlignment="1"/>
    <xf numFmtId="0" fontId="0" fillId="6" borderId="0" xfId="0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J44" sqref="J44"/>
    </sheetView>
  </sheetViews>
  <sheetFormatPr defaultRowHeight="15" x14ac:dyDescent="0.25"/>
  <cols>
    <col min="6" max="6" width="10.140625" bestFit="1" customWidth="1"/>
    <col min="7" max="7" width="13.85546875" bestFit="1" customWidth="1"/>
    <col min="10" max="10" width="10.5703125" bestFit="1" customWidth="1"/>
    <col min="12" max="12" width="4.5703125" bestFit="1" customWidth="1"/>
    <col min="14" max="14" width="13.85546875" bestFit="1" customWidth="1"/>
  </cols>
  <sheetData>
    <row r="1" spans="1:14" x14ac:dyDescent="0.25">
      <c r="A1" s="47" t="s">
        <v>0</v>
      </c>
      <c r="B1" s="48"/>
      <c r="C1" s="48"/>
      <c r="D1" s="48"/>
      <c r="E1" s="48"/>
      <c r="F1" s="48"/>
      <c r="G1" s="49"/>
      <c r="J1" s="47" t="s">
        <v>0</v>
      </c>
      <c r="K1" s="48"/>
      <c r="L1" s="48"/>
      <c r="M1" s="48"/>
      <c r="N1" s="49"/>
    </row>
    <row r="2" spans="1:14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J2" s="1" t="s">
        <v>1</v>
      </c>
      <c r="K2" s="2" t="s">
        <v>2</v>
      </c>
      <c r="L2" s="2" t="s">
        <v>4</v>
      </c>
      <c r="M2" s="2" t="s">
        <v>6</v>
      </c>
      <c r="N2" s="3" t="s">
        <v>7</v>
      </c>
    </row>
    <row r="3" spans="1:14" x14ac:dyDescent="0.25">
      <c r="A3" s="4">
        <v>1</v>
      </c>
      <c r="B3" s="5">
        <v>61000</v>
      </c>
      <c r="C3" s="6">
        <v>3</v>
      </c>
      <c r="D3" s="6">
        <v>1</v>
      </c>
      <c r="E3" s="6">
        <v>1</v>
      </c>
      <c r="F3" s="6">
        <v>1.1000000000000001</v>
      </c>
      <c r="G3" s="7">
        <v>0.9</v>
      </c>
      <c r="J3" s="4">
        <v>1</v>
      </c>
      <c r="K3" s="5">
        <v>61000</v>
      </c>
      <c r="L3" s="6">
        <v>1</v>
      </c>
      <c r="M3" s="6">
        <v>1.1000000000000001</v>
      </c>
      <c r="N3" s="7">
        <v>0.9</v>
      </c>
    </row>
    <row r="4" spans="1:14" x14ac:dyDescent="0.25">
      <c r="A4" s="4">
        <v>2</v>
      </c>
      <c r="B4" s="5">
        <v>36000</v>
      </c>
      <c r="C4" s="6">
        <v>1</v>
      </c>
      <c r="D4" s="6">
        <v>6</v>
      </c>
      <c r="E4" s="6">
        <v>5</v>
      </c>
      <c r="F4" s="6">
        <v>4.2</v>
      </c>
      <c r="G4" s="7">
        <v>2.2999999999999998</v>
      </c>
      <c r="J4" s="4">
        <v>2</v>
      </c>
      <c r="K4" s="5">
        <v>36000</v>
      </c>
      <c r="L4" s="6">
        <v>6</v>
      </c>
      <c r="M4" s="6">
        <v>4.2</v>
      </c>
      <c r="N4" s="7">
        <v>2.2999999999999998</v>
      </c>
    </row>
    <row r="5" spans="1:14" x14ac:dyDescent="0.25">
      <c r="A5" s="4">
        <v>3</v>
      </c>
      <c r="B5" s="5">
        <v>75000</v>
      </c>
      <c r="C5" s="6">
        <v>2</v>
      </c>
      <c r="D5" s="6">
        <v>5</v>
      </c>
      <c r="E5" s="6">
        <v>1</v>
      </c>
      <c r="F5" s="6">
        <v>0.3</v>
      </c>
      <c r="G5" s="7">
        <v>2.9</v>
      </c>
      <c r="J5" s="4">
        <v>3</v>
      </c>
      <c r="K5" s="5">
        <v>75000</v>
      </c>
      <c r="L5" s="6">
        <v>5</v>
      </c>
      <c r="M5" s="6">
        <v>0.3</v>
      </c>
      <c r="N5" s="7">
        <v>2.9</v>
      </c>
    </row>
    <row r="6" spans="1:14" x14ac:dyDescent="0.25">
      <c r="A6" s="4">
        <v>4</v>
      </c>
      <c r="B6" s="5">
        <v>60000</v>
      </c>
      <c r="C6" s="6">
        <v>3</v>
      </c>
      <c r="D6" s="6">
        <v>4</v>
      </c>
      <c r="E6" s="6">
        <v>1</v>
      </c>
      <c r="F6" s="6">
        <v>1</v>
      </c>
      <c r="G6" s="7">
        <v>2.4</v>
      </c>
      <c r="J6" s="4">
        <v>4</v>
      </c>
      <c r="K6" s="5">
        <v>60000</v>
      </c>
      <c r="L6" s="6">
        <v>4</v>
      </c>
      <c r="M6" s="6">
        <v>1</v>
      </c>
      <c r="N6" s="7">
        <v>2.4</v>
      </c>
    </row>
    <row r="7" spans="1:14" x14ac:dyDescent="0.25">
      <c r="A7" s="4">
        <v>5</v>
      </c>
      <c r="B7" s="5">
        <v>54000</v>
      </c>
      <c r="C7" s="6">
        <v>1</v>
      </c>
      <c r="D7" s="6">
        <v>5</v>
      </c>
      <c r="E7" s="6">
        <v>3</v>
      </c>
      <c r="F7" s="6">
        <v>2.4</v>
      </c>
      <c r="G7" s="7">
        <v>2.1</v>
      </c>
      <c r="J7" s="4">
        <v>5</v>
      </c>
      <c r="K7" s="5">
        <v>54000</v>
      </c>
      <c r="L7" s="6">
        <v>5</v>
      </c>
      <c r="M7" s="6">
        <v>2.4</v>
      </c>
      <c r="N7" s="7">
        <v>2.1</v>
      </c>
    </row>
    <row r="8" spans="1:14" x14ac:dyDescent="0.25">
      <c r="A8" s="4">
        <v>6</v>
      </c>
      <c r="B8" s="5">
        <v>30000</v>
      </c>
      <c r="C8" s="6">
        <v>1</v>
      </c>
      <c r="D8" s="6">
        <v>1</v>
      </c>
      <c r="E8" s="6">
        <v>1</v>
      </c>
      <c r="F8" s="6">
        <v>0.6</v>
      </c>
      <c r="G8" s="7">
        <v>0.1</v>
      </c>
      <c r="J8" s="4">
        <v>6</v>
      </c>
      <c r="K8" s="5">
        <v>30000</v>
      </c>
      <c r="L8" s="6">
        <v>1</v>
      </c>
      <c r="M8" s="6">
        <v>0.6</v>
      </c>
      <c r="N8" s="7">
        <v>0.1</v>
      </c>
    </row>
    <row r="9" spans="1:14" x14ac:dyDescent="0.25">
      <c r="A9" s="4">
        <v>7</v>
      </c>
      <c r="B9" s="5">
        <v>62000</v>
      </c>
      <c r="C9" s="6">
        <v>1</v>
      </c>
      <c r="D9" s="6">
        <v>5</v>
      </c>
      <c r="E9" s="6">
        <v>2</v>
      </c>
      <c r="F9" s="6">
        <v>1.9</v>
      </c>
      <c r="G9" s="7">
        <v>1.6</v>
      </c>
      <c r="J9" s="4">
        <v>7</v>
      </c>
      <c r="K9" s="5">
        <v>62000</v>
      </c>
      <c r="L9" s="6">
        <v>5</v>
      </c>
      <c r="M9" s="6">
        <v>1.9</v>
      </c>
      <c r="N9" s="7">
        <v>1.6</v>
      </c>
    </row>
    <row r="10" spans="1:14" x14ac:dyDescent="0.25">
      <c r="A10" s="4">
        <v>8</v>
      </c>
      <c r="B10" s="5">
        <v>44000</v>
      </c>
      <c r="C10" s="6">
        <v>1</v>
      </c>
      <c r="D10" s="6">
        <v>5</v>
      </c>
      <c r="E10" s="6">
        <v>4</v>
      </c>
      <c r="F10" s="6">
        <v>3.2</v>
      </c>
      <c r="G10" s="7">
        <v>1.7</v>
      </c>
      <c r="J10" s="4">
        <v>8</v>
      </c>
      <c r="K10" s="5">
        <v>44000</v>
      </c>
      <c r="L10" s="6">
        <v>5</v>
      </c>
      <c r="M10" s="6">
        <v>3.2</v>
      </c>
      <c r="N10" s="7">
        <v>1.7</v>
      </c>
    </row>
    <row r="11" spans="1:14" x14ac:dyDescent="0.25">
      <c r="A11" s="4">
        <v>9</v>
      </c>
      <c r="B11" s="5">
        <v>44000</v>
      </c>
      <c r="C11" s="6">
        <v>0</v>
      </c>
      <c r="D11" s="6">
        <v>4</v>
      </c>
      <c r="E11" s="6">
        <v>3</v>
      </c>
      <c r="F11" s="6">
        <v>2.9</v>
      </c>
      <c r="G11" s="7">
        <v>1.2</v>
      </c>
      <c r="J11" s="4">
        <v>9</v>
      </c>
      <c r="K11" s="5">
        <v>44000</v>
      </c>
      <c r="L11" s="6">
        <v>4</v>
      </c>
      <c r="M11" s="6">
        <v>2.9</v>
      </c>
      <c r="N11" s="7">
        <v>1.2</v>
      </c>
    </row>
    <row r="12" spans="1:14" x14ac:dyDescent="0.25">
      <c r="A12" s="4">
        <v>10</v>
      </c>
      <c r="B12" s="5">
        <v>54000</v>
      </c>
      <c r="C12" s="6">
        <v>2</v>
      </c>
      <c r="D12" s="6">
        <v>1</v>
      </c>
      <c r="E12" s="6">
        <v>1</v>
      </c>
      <c r="F12" s="6">
        <v>0.9</v>
      </c>
      <c r="G12" s="7">
        <v>1.5</v>
      </c>
      <c r="J12" s="4">
        <v>10</v>
      </c>
      <c r="K12" s="5">
        <v>54000</v>
      </c>
      <c r="L12" s="6">
        <v>1</v>
      </c>
      <c r="M12" s="6">
        <v>0.9</v>
      </c>
      <c r="N12" s="7">
        <v>1.5</v>
      </c>
    </row>
    <row r="13" spans="1:14" x14ac:dyDescent="0.25">
      <c r="A13" s="4">
        <v>11</v>
      </c>
      <c r="B13" s="5">
        <v>39000</v>
      </c>
      <c r="C13" s="6">
        <v>1</v>
      </c>
      <c r="D13" s="6">
        <v>2</v>
      </c>
      <c r="E13" s="6">
        <v>1</v>
      </c>
      <c r="F13" s="6">
        <v>0.6</v>
      </c>
      <c r="G13" s="7">
        <v>0.9</v>
      </c>
      <c r="J13" s="4">
        <v>11</v>
      </c>
      <c r="K13" s="5">
        <v>39000</v>
      </c>
      <c r="L13" s="6">
        <v>2</v>
      </c>
      <c r="M13" s="6">
        <v>0.6</v>
      </c>
      <c r="N13" s="7">
        <v>0.9</v>
      </c>
    </row>
    <row r="14" spans="1:14" x14ac:dyDescent="0.25">
      <c r="A14" s="4">
        <v>12</v>
      </c>
      <c r="B14" s="5">
        <v>55000</v>
      </c>
      <c r="C14" s="6">
        <v>3</v>
      </c>
      <c r="D14" s="6">
        <v>6</v>
      </c>
      <c r="E14" s="6">
        <v>3</v>
      </c>
      <c r="F14" s="6">
        <v>2.1</v>
      </c>
      <c r="G14" s="7">
        <v>2.1</v>
      </c>
      <c r="J14" s="4">
        <v>12</v>
      </c>
      <c r="K14" s="5">
        <v>55000</v>
      </c>
      <c r="L14" s="6">
        <v>6</v>
      </c>
      <c r="M14" s="6">
        <v>2.1</v>
      </c>
      <c r="N14" s="7">
        <v>2.1</v>
      </c>
    </row>
    <row r="15" spans="1:14" x14ac:dyDescent="0.25">
      <c r="A15" s="4">
        <v>13</v>
      </c>
      <c r="B15" s="5">
        <v>35000</v>
      </c>
      <c r="C15" s="6">
        <v>1</v>
      </c>
      <c r="D15" s="6">
        <v>6</v>
      </c>
      <c r="E15" s="6">
        <v>2</v>
      </c>
      <c r="F15" s="6">
        <v>1.8</v>
      </c>
      <c r="G15" s="7">
        <v>1.6</v>
      </c>
      <c r="J15" s="4">
        <v>13</v>
      </c>
      <c r="K15" s="5">
        <v>35000</v>
      </c>
      <c r="L15" s="6">
        <v>6</v>
      </c>
      <c r="M15" s="6">
        <v>1.8</v>
      </c>
      <c r="N15" s="7">
        <v>1.6</v>
      </c>
    </row>
    <row r="16" spans="1:14" x14ac:dyDescent="0.25">
      <c r="A16" s="4">
        <v>14</v>
      </c>
      <c r="B16" s="5">
        <v>71000</v>
      </c>
      <c r="C16" s="6">
        <v>1</v>
      </c>
      <c r="D16" s="6">
        <v>2</v>
      </c>
      <c r="E16" s="6">
        <v>1</v>
      </c>
      <c r="F16" s="6">
        <v>0.8</v>
      </c>
      <c r="G16" s="7">
        <v>1.5</v>
      </c>
      <c r="J16" s="4">
        <v>14</v>
      </c>
      <c r="K16" s="5">
        <v>71000</v>
      </c>
      <c r="L16" s="6">
        <v>2</v>
      </c>
      <c r="M16" s="6">
        <v>0.8</v>
      </c>
      <c r="N16" s="7">
        <v>1.5</v>
      </c>
    </row>
    <row r="17" spans="1:14" x14ac:dyDescent="0.25">
      <c r="A17" s="4">
        <v>15</v>
      </c>
      <c r="B17" s="5">
        <v>40000</v>
      </c>
      <c r="C17" s="6">
        <v>2</v>
      </c>
      <c r="D17" s="6">
        <v>4</v>
      </c>
      <c r="E17" s="6">
        <v>2</v>
      </c>
      <c r="F17" s="6">
        <v>2.2000000000000002</v>
      </c>
      <c r="G17" s="7">
        <v>1.3</v>
      </c>
      <c r="J17" s="4">
        <v>15</v>
      </c>
      <c r="K17" s="5">
        <v>40000</v>
      </c>
      <c r="L17" s="6">
        <v>4</v>
      </c>
      <c r="M17" s="6">
        <v>2.2000000000000002</v>
      </c>
      <c r="N17" s="7">
        <v>1.3</v>
      </c>
    </row>
    <row r="18" spans="1:14" x14ac:dyDescent="0.25">
      <c r="A18" s="4">
        <v>16</v>
      </c>
      <c r="B18" s="5">
        <v>58000</v>
      </c>
      <c r="C18" s="6">
        <v>2</v>
      </c>
      <c r="D18" s="6">
        <v>3</v>
      </c>
      <c r="E18" s="6">
        <v>2</v>
      </c>
      <c r="F18" s="6">
        <v>1.3</v>
      </c>
      <c r="G18" s="7">
        <v>1.2</v>
      </c>
      <c r="J18" s="4">
        <v>16</v>
      </c>
      <c r="K18" s="5">
        <v>58000</v>
      </c>
      <c r="L18" s="6">
        <v>3</v>
      </c>
      <c r="M18" s="6">
        <v>1.3</v>
      </c>
      <c r="N18" s="7">
        <v>1.2</v>
      </c>
    </row>
    <row r="19" spans="1:14" x14ac:dyDescent="0.25">
      <c r="A19" s="4">
        <v>17</v>
      </c>
      <c r="B19" s="5">
        <v>48000</v>
      </c>
      <c r="C19" s="6">
        <v>1</v>
      </c>
      <c r="D19" s="6">
        <v>5</v>
      </c>
      <c r="E19" s="6">
        <v>4</v>
      </c>
      <c r="F19" s="6">
        <v>3.2</v>
      </c>
      <c r="G19" s="7">
        <v>1.9</v>
      </c>
      <c r="J19" s="4">
        <v>17</v>
      </c>
      <c r="K19" s="5">
        <v>48000</v>
      </c>
      <c r="L19" s="6">
        <v>5</v>
      </c>
      <c r="M19" s="6">
        <v>3.2</v>
      </c>
      <c r="N19" s="7">
        <v>1.9</v>
      </c>
    </row>
    <row r="20" spans="1:14" x14ac:dyDescent="0.25">
      <c r="A20" s="4">
        <v>18</v>
      </c>
      <c r="B20" s="5">
        <v>45000</v>
      </c>
      <c r="C20" s="6">
        <v>0</v>
      </c>
      <c r="D20" s="6">
        <v>3</v>
      </c>
      <c r="E20" s="6">
        <v>1</v>
      </c>
      <c r="F20" s="6">
        <v>1</v>
      </c>
      <c r="G20" s="7">
        <v>1</v>
      </c>
      <c r="J20" s="4">
        <v>18</v>
      </c>
      <c r="K20" s="5">
        <v>45000</v>
      </c>
      <c r="L20" s="6">
        <v>3</v>
      </c>
      <c r="M20" s="6">
        <v>1</v>
      </c>
      <c r="N20" s="7">
        <v>1</v>
      </c>
    </row>
    <row r="21" spans="1:14" x14ac:dyDescent="0.25">
      <c r="A21" s="4">
        <v>19</v>
      </c>
      <c r="B21" s="5">
        <v>48000</v>
      </c>
      <c r="C21" s="6">
        <v>2</v>
      </c>
      <c r="D21" s="6">
        <v>1</v>
      </c>
      <c r="E21" s="6">
        <v>1</v>
      </c>
      <c r="F21" s="6">
        <v>0.7</v>
      </c>
      <c r="G21" s="7">
        <v>1.1000000000000001</v>
      </c>
      <c r="J21" s="4">
        <v>19</v>
      </c>
      <c r="K21" s="5">
        <v>48000</v>
      </c>
      <c r="L21" s="6">
        <v>1</v>
      </c>
      <c r="M21" s="6">
        <v>0.7</v>
      </c>
      <c r="N21" s="7">
        <v>1.1000000000000001</v>
      </c>
    </row>
    <row r="22" spans="1:14" ht="15.75" thickBot="1" x14ac:dyDescent="0.3">
      <c r="A22" s="8">
        <v>20</v>
      </c>
      <c r="B22" s="9">
        <v>55000</v>
      </c>
      <c r="C22" s="10">
        <v>2</v>
      </c>
      <c r="D22" s="10">
        <v>3</v>
      </c>
      <c r="E22" s="10">
        <v>1</v>
      </c>
      <c r="F22" s="10">
        <v>0.5</v>
      </c>
      <c r="G22" s="11">
        <v>2</v>
      </c>
      <c r="J22" s="8">
        <v>20</v>
      </c>
      <c r="K22" s="9">
        <v>55000</v>
      </c>
      <c r="L22" s="10">
        <v>3</v>
      </c>
      <c r="M22" s="10">
        <v>0.5</v>
      </c>
      <c r="N22" s="11">
        <v>2</v>
      </c>
    </row>
  </sheetData>
  <mergeCells count="2">
    <mergeCell ref="A1:G1"/>
    <mergeCell ref="J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0" workbookViewId="0">
      <selection activeCell="M56" sqref="M56"/>
    </sheetView>
  </sheetViews>
  <sheetFormatPr defaultRowHeight="15" x14ac:dyDescent="0.25"/>
  <cols>
    <col min="1" max="1" width="16.28515625" customWidth="1"/>
    <col min="5" max="5" width="11.7109375" customWidth="1"/>
  </cols>
  <sheetData>
    <row r="1" spans="1:6" ht="15.75" thickBot="1" x14ac:dyDescent="0.3">
      <c r="A1" t="s">
        <v>46</v>
      </c>
    </row>
    <row r="2" spans="1:6" x14ac:dyDescent="0.25">
      <c r="B2" s="14"/>
      <c r="C2" s="14" t="s">
        <v>2</v>
      </c>
      <c r="D2" s="14" t="s">
        <v>3</v>
      </c>
      <c r="E2" s="14" t="s">
        <v>4</v>
      </c>
      <c r="F2" s="14" t="s">
        <v>5</v>
      </c>
    </row>
    <row r="3" spans="1:6" x14ac:dyDescent="0.25">
      <c r="B3" s="12" t="s">
        <v>2</v>
      </c>
      <c r="C3" s="12">
        <v>1</v>
      </c>
      <c r="D3" s="12"/>
      <c r="E3" s="12"/>
      <c r="F3" s="12"/>
    </row>
    <row r="4" spans="1:6" x14ac:dyDescent="0.25">
      <c r="B4" s="12" t="s">
        <v>3</v>
      </c>
      <c r="C4" s="12">
        <v>0.42621810970644025</v>
      </c>
      <c r="D4" s="12">
        <v>1</v>
      </c>
      <c r="E4" s="12"/>
      <c r="F4" s="12"/>
    </row>
    <row r="5" spans="1:6" x14ac:dyDescent="0.25">
      <c r="B5" s="12" t="s">
        <v>4</v>
      </c>
      <c r="C5" s="12">
        <v>-4.0371151354193772E-2</v>
      </c>
      <c r="D5" s="12">
        <v>-0.13245323570650441</v>
      </c>
      <c r="E5" s="12">
        <v>1</v>
      </c>
      <c r="F5" s="12"/>
    </row>
    <row r="6" spans="1:6" ht="15.75" thickBot="1" x14ac:dyDescent="0.3">
      <c r="B6" s="13" t="s">
        <v>5</v>
      </c>
      <c r="C6" s="13">
        <v>-0.32591278551544217</v>
      </c>
      <c r="D6" s="13">
        <v>-0.28284271247461901</v>
      </c>
      <c r="E6" s="51">
        <v>0.70243935868627072</v>
      </c>
      <c r="F6" s="13">
        <v>1</v>
      </c>
    </row>
    <row r="10" spans="1:6" x14ac:dyDescent="0.25">
      <c r="A10" t="s">
        <v>47</v>
      </c>
    </row>
    <row r="12" spans="1:6" x14ac:dyDescent="0.25">
      <c r="A12" t="s">
        <v>8</v>
      </c>
    </row>
    <row r="13" spans="1:6" ht="15.75" thickBot="1" x14ac:dyDescent="0.3"/>
    <row r="14" spans="1:6" x14ac:dyDescent="0.25">
      <c r="A14" s="15" t="s">
        <v>9</v>
      </c>
      <c r="B14" s="15"/>
    </row>
    <row r="15" spans="1:6" x14ac:dyDescent="0.25">
      <c r="A15" s="12" t="s">
        <v>10</v>
      </c>
      <c r="B15" s="12">
        <v>0.75638191739585603</v>
      </c>
    </row>
    <row r="16" spans="1:6" x14ac:dyDescent="0.25">
      <c r="A16" s="12" t="s">
        <v>11</v>
      </c>
      <c r="B16" s="12">
        <v>0.57211360496343155</v>
      </c>
    </row>
    <row r="17" spans="1:9" x14ac:dyDescent="0.25">
      <c r="A17" s="12" t="s">
        <v>12</v>
      </c>
      <c r="B17" s="12">
        <v>0.49188490589407496</v>
      </c>
    </row>
    <row r="18" spans="1:9" x14ac:dyDescent="0.25">
      <c r="A18" s="12" t="s">
        <v>13</v>
      </c>
      <c r="B18" s="12">
        <v>0.78129383516651374</v>
      </c>
    </row>
    <row r="19" spans="1:9" ht="15.75" thickBot="1" x14ac:dyDescent="0.3">
      <c r="A19" s="13" t="s">
        <v>14</v>
      </c>
      <c r="B19" s="13">
        <v>20</v>
      </c>
    </row>
    <row r="21" spans="1:9" ht="15.75" thickBot="1" x14ac:dyDescent="0.3">
      <c r="A21" t="s">
        <v>15</v>
      </c>
    </row>
    <row r="22" spans="1:9" x14ac:dyDescent="0.25">
      <c r="A22" s="14"/>
      <c r="B22" s="14" t="s">
        <v>20</v>
      </c>
      <c r="C22" s="14" t="s">
        <v>21</v>
      </c>
      <c r="D22" s="14" t="s">
        <v>22</v>
      </c>
      <c r="E22" s="14" t="s">
        <v>23</v>
      </c>
      <c r="F22" s="14" t="s">
        <v>24</v>
      </c>
    </row>
    <row r="23" spans="1:9" x14ac:dyDescent="0.25">
      <c r="A23" s="12" t="s">
        <v>16</v>
      </c>
      <c r="B23" s="12">
        <v>3</v>
      </c>
      <c r="C23" s="12">
        <v>13.058779090092806</v>
      </c>
      <c r="D23" s="12">
        <v>4.3529263633642685</v>
      </c>
      <c r="E23" s="12">
        <v>7.131034300691419</v>
      </c>
      <c r="F23" s="12">
        <v>2.9512493748404772E-3</v>
      </c>
    </row>
    <row r="24" spans="1:9" x14ac:dyDescent="0.25">
      <c r="A24" s="12" t="s">
        <v>17</v>
      </c>
      <c r="B24" s="12">
        <v>16</v>
      </c>
      <c r="C24" s="12">
        <v>9.7667209099071925</v>
      </c>
      <c r="D24" s="12">
        <v>0.61042005686919953</v>
      </c>
      <c r="E24" s="12"/>
      <c r="F24" s="12"/>
    </row>
    <row r="25" spans="1:9" ht="15.75" thickBot="1" x14ac:dyDescent="0.3">
      <c r="A25" s="13" t="s">
        <v>18</v>
      </c>
      <c r="B25" s="13">
        <v>19</v>
      </c>
      <c r="C25" s="13">
        <v>22.825499999999998</v>
      </c>
      <c r="D25" s="13"/>
      <c r="E25" s="13"/>
      <c r="F25" s="13"/>
    </row>
    <row r="26" spans="1:9" ht="15.75" thickBot="1" x14ac:dyDescent="0.3"/>
    <row r="27" spans="1:9" x14ac:dyDescent="0.25">
      <c r="A27" s="14"/>
      <c r="B27" s="14" t="s">
        <v>25</v>
      </c>
      <c r="C27" s="14" t="s">
        <v>13</v>
      </c>
      <c r="D27" s="14" t="s">
        <v>26</v>
      </c>
      <c r="E27" s="14" t="s">
        <v>27</v>
      </c>
      <c r="F27" s="14" t="s">
        <v>28</v>
      </c>
      <c r="G27" s="14" t="s">
        <v>29</v>
      </c>
      <c r="H27" s="14" t="s">
        <v>30</v>
      </c>
      <c r="I27" s="14" t="s">
        <v>31</v>
      </c>
    </row>
    <row r="28" spans="1:9" x14ac:dyDescent="0.25">
      <c r="A28" s="12" t="s">
        <v>19</v>
      </c>
      <c r="B28" s="12">
        <v>1.8273206489766844</v>
      </c>
      <c r="C28" s="12">
        <v>0.87336816021914487</v>
      </c>
      <c r="D28" s="12">
        <v>2.0922684524223718</v>
      </c>
      <c r="E28" s="12">
        <v>5.27127494034847E-2</v>
      </c>
      <c r="F28" s="12">
        <v>-2.4137142042998772E-2</v>
      </c>
      <c r="G28" s="12">
        <v>3.6787784399963677</v>
      </c>
      <c r="H28" s="12">
        <v>-2.4137142042998772E-2</v>
      </c>
      <c r="I28" s="12">
        <v>3.6787784399963677</v>
      </c>
    </row>
    <row r="29" spans="1:9" x14ac:dyDescent="0.25">
      <c r="A29" s="12" t="s">
        <v>2</v>
      </c>
      <c r="B29" s="12">
        <v>-2.7613456921132544E-5</v>
      </c>
      <c r="C29" s="12">
        <v>1.658047447963612E-5</v>
      </c>
      <c r="D29" s="12">
        <v>-1.6654201877664574</v>
      </c>
      <c r="E29" s="12">
        <v>0.11528440389574113</v>
      </c>
      <c r="F29" s="12">
        <v>-6.2762492634115934E-5</v>
      </c>
      <c r="G29" s="12">
        <v>7.5355787918508473E-6</v>
      </c>
      <c r="H29" s="12">
        <v>-6.2762492634115934E-5</v>
      </c>
      <c r="I29" s="12">
        <v>7.5355787918508473E-6</v>
      </c>
    </row>
    <row r="30" spans="1:9" x14ac:dyDescent="0.25">
      <c r="A30" s="12" t="s">
        <v>3</v>
      </c>
      <c r="B30" s="12">
        <v>-0.13400245449197368</v>
      </c>
      <c r="C30" s="12">
        <v>0.22483372746431146</v>
      </c>
      <c r="D30" s="12">
        <v>-0.59600690698527115</v>
      </c>
      <c r="E30" s="52">
        <v>0.55950858622015587</v>
      </c>
      <c r="F30" s="12">
        <v>-0.61062866478723499</v>
      </c>
      <c r="G30" s="12">
        <v>0.34262375580328763</v>
      </c>
      <c r="H30" s="12">
        <v>-0.61062866478723499</v>
      </c>
      <c r="I30" s="12">
        <v>0.34262375580328763</v>
      </c>
    </row>
    <row r="31" spans="1:9" ht="15.75" thickBot="1" x14ac:dyDescent="0.3">
      <c r="A31" s="13" t="s">
        <v>4</v>
      </c>
      <c r="B31" s="13">
        <v>0.39130147185074898</v>
      </c>
      <c r="C31" s="13">
        <v>0.10110575907073775</v>
      </c>
      <c r="D31" s="13">
        <v>3.8702194162547987</v>
      </c>
      <c r="E31" s="13">
        <v>1.3562663910502376E-3</v>
      </c>
      <c r="F31" s="13">
        <v>0.17696683741490454</v>
      </c>
      <c r="G31" s="13">
        <v>0.60563610628659337</v>
      </c>
      <c r="H31" s="13">
        <v>0.17696683741490454</v>
      </c>
      <c r="I31" s="13">
        <v>0.60563610628659337</v>
      </c>
    </row>
    <row r="34" spans="1:6" x14ac:dyDescent="0.25">
      <c r="A34" t="s">
        <v>8</v>
      </c>
    </row>
    <row r="35" spans="1:6" ht="15.75" thickBot="1" x14ac:dyDescent="0.3"/>
    <row r="36" spans="1:6" x14ac:dyDescent="0.25">
      <c r="A36" s="15" t="s">
        <v>9</v>
      </c>
      <c r="B36" s="15"/>
    </row>
    <row r="37" spans="1:6" x14ac:dyDescent="0.25">
      <c r="A37" s="12" t="s">
        <v>10</v>
      </c>
      <c r="B37" s="12">
        <v>0.66518027535314384</v>
      </c>
    </row>
    <row r="38" spans="1:6" x14ac:dyDescent="0.25">
      <c r="A38" s="12" t="s">
        <v>11</v>
      </c>
      <c r="B38" s="12">
        <v>0.44246479871888428</v>
      </c>
    </row>
    <row r="39" spans="1:6" x14ac:dyDescent="0.25">
      <c r="A39" s="12" t="s">
        <v>12</v>
      </c>
      <c r="B39" s="12">
        <v>0.41149062086993343</v>
      </c>
    </row>
    <row r="40" spans="1:6" x14ac:dyDescent="0.25">
      <c r="A40" s="12" t="s">
        <v>13</v>
      </c>
      <c r="B40" s="12">
        <v>0.84083357240968215</v>
      </c>
    </row>
    <row r="41" spans="1:6" ht="15.75" thickBot="1" x14ac:dyDescent="0.3">
      <c r="A41" s="13" t="s">
        <v>14</v>
      </c>
      <c r="B41" s="13">
        <v>20</v>
      </c>
    </row>
    <row r="43" spans="1:6" ht="15.75" thickBot="1" x14ac:dyDescent="0.3">
      <c r="A43" t="s">
        <v>15</v>
      </c>
    </row>
    <row r="44" spans="1:6" x14ac:dyDescent="0.25">
      <c r="A44" s="14"/>
      <c r="B44" s="14" t="s">
        <v>20</v>
      </c>
      <c r="C44" s="14" t="s">
        <v>21</v>
      </c>
      <c r="D44" s="14" t="s">
        <v>22</v>
      </c>
      <c r="E44" s="14" t="s">
        <v>23</v>
      </c>
      <c r="F44" s="14" t="s">
        <v>24</v>
      </c>
    </row>
    <row r="45" spans="1:6" x14ac:dyDescent="0.25">
      <c r="A45" s="12" t="s">
        <v>16</v>
      </c>
      <c r="B45" s="12">
        <v>1</v>
      </c>
      <c r="C45" s="12">
        <v>10.099480263157892</v>
      </c>
      <c r="D45" s="12">
        <v>10.099480263157892</v>
      </c>
      <c r="E45" s="12">
        <v>14.284957001170929</v>
      </c>
      <c r="F45" s="12">
        <v>1.3725495402917868E-3</v>
      </c>
    </row>
    <row r="46" spans="1:6" x14ac:dyDescent="0.25">
      <c r="A46" s="12" t="s">
        <v>17</v>
      </c>
      <c r="B46" s="12">
        <v>18</v>
      </c>
      <c r="C46" s="12">
        <v>12.726019736842106</v>
      </c>
      <c r="D46" s="12">
        <v>0.70700109649122811</v>
      </c>
      <c r="E46" s="12"/>
      <c r="F46" s="12"/>
    </row>
    <row r="47" spans="1:6" ht="15.75" thickBot="1" x14ac:dyDescent="0.3">
      <c r="A47" s="13" t="s">
        <v>18</v>
      </c>
      <c r="B47" s="13">
        <v>19</v>
      </c>
      <c r="C47" s="13">
        <v>22.825499999999998</v>
      </c>
      <c r="D47" s="13"/>
      <c r="E47" s="13"/>
      <c r="F47" s="13"/>
    </row>
    <row r="48" spans="1:6" ht="15.75" thickBot="1" x14ac:dyDescent="0.3"/>
    <row r="49" spans="1:9" x14ac:dyDescent="0.25">
      <c r="A49" s="14"/>
      <c r="B49" s="14" t="s">
        <v>25</v>
      </c>
      <c r="C49" s="14" t="s">
        <v>13</v>
      </c>
      <c r="D49" s="14" t="s">
        <v>26</v>
      </c>
      <c r="E49" s="14" t="s">
        <v>27</v>
      </c>
      <c r="F49" s="14" t="s">
        <v>28</v>
      </c>
      <c r="G49" s="14" t="s">
        <v>29</v>
      </c>
      <c r="H49" s="14" t="s">
        <v>30</v>
      </c>
      <c r="I49" s="14" t="s">
        <v>31</v>
      </c>
    </row>
    <row r="50" spans="1:9" x14ac:dyDescent="0.25">
      <c r="A50" s="12" t="s">
        <v>19</v>
      </c>
      <c r="B50" s="12">
        <v>0.1677631578947365</v>
      </c>
      <c r="C50" s="12">
        <v>0.4313385214993794</v>
      </c>
      <c r="D50" s="12">
        <v>0.38893618244800765</v>
      </c>
      <c r="E50" s="52">
        <v>0.7018859102141507</v>
      </c>
      <c r="F50" s="12">
        <v>-0.73844544872829243</v>
      </c>
      <c r="G50" s="12">
        <v>1.0739717645177653</v>
      </c>
      <c r="H50" s="12">
        <v>-0.73844544872829243</v>
      </c>
      <c r="I50" s="12">
        <v>1.0739717645177653</v>
      </c>
    </row>
    <row r="51" spans="1:9" ht="15.75" thickBot="1" x14ac:dyDescent="0.3">
      <c r="A51" s="13" t="s">
        <v>4</v>
      </c>
      <c r="B51" s="13">
        <v>0.40756578947368438</v>
      </c>
      <c r="C51" s="13">
        <v>0.10783463037484485</v>
      </c>
      <c r="D51" s="13">
        <v>3.7795445494359425</v>
      </c>
      <c r="E51" s="13">
        <v>1.3725495402917834E-3</v>
      </c>
      <c r="F51" s="13">
        <v>0.18101363781792715</v>
      </c>
      <c r="G51" s="13">
        <v>0.63411794112944164</v>
      </c>
      <c r="H51" s="13">
        <v>0.18101363781792715</v>
      </c>
      <c r="I51" s="13">
        <v>0.63411794112944164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C1" workbookViewId="0">
      <selection activeCell="W26" sqref="W26"/>
    </sheetView>
  </sheetViews>
  <sheetFormatPr defaultRowHeight="15" x14ac:dyDescent="0.25"/>
  <sheetData>
    <row r="1" spans="1:31" x14ac:dyDescent="0.25">
      <c r="A1" t="s">
        <v>8</v>
      </c>
      <c r="L1" t="s">
        <v>8</v>
      </c>
      <c r="W1" t="s">
        <v>8</v>
      </c>
    </row>
    <row r="2" spans="1:31" ht="15.75" thickBot="1" x14ac:dyDescent="0.3"/>
    <row r="3" spans="1:31" x14ac:dyDescent="0.25">
      <c r="A3" s="15" t="s">
        <v>9</v>
      </c>
      <c r="B3" s="15"/>
      <c r="L3" s="15" t="s">
        <v>9</v>
      </c>
      <c r="M3" s="15"/>
      <c r="W3" s="15" t="s">
        <v>9</v>
      </c>
      <c r="X3" s="15"/>
    </row>
    <row r="4" spans="1:31" x14ac:dyDescent="0.25">
      <c r="A4" s="12" t="s">
        <v>10</v>
      </c>
      <c r="B4" s="12">
        <v>0.86955097751059396</v>
      </c>
      <c r="L4" s="12" t="s">
        <v>10</v>
      </c>
      <c r="M4" s="12">
        <v>0.86884373622100175</v>
      </c>
      <c r="W4" s="12" t="s">
        <v>10</v>
      </c>
      <c r="X4" s="12">
        <v>0.85299604104334237</v>
      </c>
    </row>
    <row r="5" spans="1:31" x14ac:dyDescent="0.25">
      <c r="A5" s="12" t="s">
        <v>11</v>
      </c>
      <c r="B5" s="12">
        <v>0.75611890248962954</v>
      </c>
      <c r="L5" s="12" t="s">
        <v>11</v>
      </c>
      <c r="M5" s="12">
        <v>0.7548894379704697</v>
      </c>
      <c r="W5" s="12" t="s">
        <v>11</v>
      </c>
      <c r="X5" s="12">
        <v>0.72760224603561541</v>
      </c>
    </row>
    <row r="6" spans="1:31" x14ac:dyDescent="0.25">
      <c r="A6" s="12" t="s">
        <v>12</v>
      </c>
      <c r="B6" s="12">
        <v>0.69108394315353083</v>
      </c>
      <c r="L6" s="12" t="s">
        <v>12</v>
      </c>
      <c r="M6" s="12">
        <v>0.70893120758993278</v>
      </c>
      <c r="W6" s="12" t="s">
        <v>12</v>
      </c>
      <c r="X6" s="12">
        <v>0.69555545145157016</v>
      </c>
    </row>
    <row r="7" spans="1:31" x14ac:dyDescent="0.25">
      <c r="A7" s="12" t="s">
        <v>13</v>
      </c>
      <c r="B7" s="12">
        <v>0.35669702629985611</v>
      </c>
      <c r="L7" s="12" t="s">
        <v>13</v>
      </c>
      <c r="M7" s="12">
        <v>0.34623986475798907</v>
      </c>
      <c r="W7" s="12" t="s">
        <v>13</v>
      </c>
      <c r="X7" s="12">
        <v>0.35410605121731964</v>
      </c>
    </row>
    <row r="8" spans="1:31" ht="15.75" thickBot="1" x14ac:dyDescent="0.3">
      <c r="A8" s="13" t="s">
        <v>14</v>
      </c>
      <c r="B8" s="13">
        <v>20</v>
      </c>
      <c r="L8" s="13" t="s">
        <v>14</v>
      </c>
      <c r="M8" s="13">
        <v>20</v>
      </c>
      <c r="W8" s="13" t="s">
        <v>14</v>
      </c>
      <c r="X8" s="13">
        <v>20</v>
      </c>
    </row>
    <row r="10" spans="1:31" ht="15.75" thickBot="1" x14ac:dyDescent="0.3">
      <c r="A10" t="s">
        <v>15</v>
      </c>
      <c r="L10" t="s">
        <v>15</v>
      </c>
      <c r="W10" t="s">
        <v>15</v>
      </c>
    </row>
    <row r="11" spans="1:31" x14ac:dyDescent="0.25">
      <c r="A11" s="14"/>
      <c r="B11" s="14" t="s">
        <v>20</v>
      </c>
      <c r="C11" s="14" t="s">
        <v>21</v>
      </c>
      <c r="D11" s="14" t="s">
        <v>22</v>
      </c>
      <c r="E11" s="14" t="s">
        <v>23</v>
      </c>
      <c r="F11" s="14" t="s">
        <v>24</v>
      </c>
      <c r="L11" s="14"/>
      <c r="M11" s="14" t="s">
        <v>20</v>
      </c>
      <c r="N11" s="14" t="s">
        <v>21</v>
      </c>
      <c r="O11" s="14" t="s">
        <v>22</v>
      </c>
      <c r="P11" s="14" t="s">
        <v>23</v>
      </c>
      <c r="Q11" s="14" t="s">
        <v>24</v>
      </c>
      <c r="W11" s="14"/>
      <c r="X11" s="14" t="s">
        <v>20</v>
      </c>
      <c r="Y11" s="14" t="s">
        <v>21</v>
      </c>
      <c r="Z11" s="14" t="s">
        <v>22</v>
      </c>
      <c r="AA11" s="14" t="s">
        <v>23</v>
      </c>
      <c r="AB11" s="14" t="s">
        <v>24</v>
      </c>
    </row>
    <row r="12" spans="1:31" x14ac:dyDescent="0.25">
      <c r="A12" s="12" t="s">
        <v>16</v>
      </c>
      <c r="B12" s="12">
        <v>4</v>
      </c>
      <c r="C12" s="12">
        <v>5.9170084714325952</v>
      </c>
      <c r="D12" s="12">
        <v>1.4792521178581488</v>
      </c>
      <c r="E12" s="12">
        <v>11.626345433415725</v>
      </c>
      <c r="F12" s="12">
        <v>1.6905185874148494E-4</v>
      </c>
      <c r="L12" s="12" t="s">
        <v>16</v>
      </c>
      <c r="M12" s="12">
        <v>3</v>
      </c>
      <c r="N12" s="12">
        <v>5.9073872968379098</v>
      </c>
      <c r="O12" s="12">
        <v>1.96912909894597</v>
      </c>
      <c r="P12" s="12">
        <v>16.425554938036985</v>
      </c>
      <c r="Q12" s="12">
        <v>3.8461831505175196E-5</v>
      </c>
      <c r="W12" s="12" t="s">
        <v>16</v>
      </c>
      <c r="X12" s="12">
        <v>2</v>
      </c>
      <c r="Y12" s="12">
        <v>5.6938513763517076</v>
      </c>
      <c r="Z12" s="12">
        <v>2.8469256881758538</v>
      </c>
      <c r="AA12" s="12">
        <v>22.70436889179107</v>
      </c>
      <c r="AB12" s="12">
        <v>1.5820854616037197E-5</v>
      </c>
    </row>
    <row r="13" spans="1:31" x14ac:dyDescent="0.25">
      <c r="A13" s="12" t="s">
        <v>17</v>
      </c>
      <c r="B13" s="12">
        <v>15</v>
      </c>
      <c r="C13" s="12">
        <v>1.9084915285674038</v>
      </c>
      <c r="D13" s="12">
        <v>0.12723276857116025</v>
      </c>
      <c r="E13" s="12"/>
      <c r="F13" s="12"/>
      <c r="L13" s="12" t="s">
        <v>17</v>
      </c>
      <c r="M13" s="12">
        <v>16</v>
      </c>
      <c r="N13" s="12">
        <v>1.918112703162089</v>
      </c>
      <c r="O13" s="12">
        <v>0.11988204394763056</v>
      </c>
      <c r="P13" s="12"/>
      <c r="Q13" s="12"/>
      <c r="W13" s="12" t="s">
        <v>17</v>
      </c>
      <c r="X13" s="12">
        <v>17</v>
      </c>
      <c r="Y13" s="12">
        <v>2.1316486236482914</v>
      </c>
      <c r="Z13" s="12">
        <v>0.12539109550872302</v>
      </c>
      <c r="AA13" s="12"/>
      <c r="AB13" s="12"/>
    </row>
    <row r="14" spans="1:31" ht="15.75" thickBot="1" x14ac:dyDescent="0.3">
      <c r="A14" s="13" t="s">
        <v>18</v>
      </c>
      <c r="B14" s="13">
        <v>19</v>
      </c>
      <c r="C14" s="13">
        <v>7.825499999999999</v>
      </c>
      <c r="D14" s="13"/>
      <c r="E14" s="13"/>
      <c r="F14" s="13"/>
      <c r="L14" s="13" t="s">
        <v>18</v>
      </c>
      <c r="M14" s="13">
        <v>19</v>
      </c>
      <c r="N14" s="13">
        <v>7.825499999999999</v>
      </c>
      <c r="O14" s="13"/>
      <c r="P14" s="13"/>
      <c r="Q14" s="13"/>
      <c r="W14" s="13" t="s">
        <v>18</v>
      </c>
      <c r="X14" s="13">
        <v>19</v>
      </c>
      <c r="Y14" s="13">
        <v>7.825499999999999</v>
      </c>
      <c r="Z14" s="13"/>
      <c r="AA14" s="13"/>
      <c r="AB14" s="13"/>
    </row>
    <row r="15" spans="1:31" ht="15.75" thickBot="1" x14ac:dyDescent="0.3"/>
    <row r="16" spans="1:31" x14ac:dyDescent="0.25">
      <c r="A16" s="14"/>
      <c r="B16" s="14" t="s">
        <v>25</v>
      </c>
      <c r="C16" s="14" t="s">
        <v>13</v>
      </c>
      <c r="D16" s="14" t="s">
        <v>26</v>
      </c>
      <c r="E16" s="14" t="s">
        <v>27</v>
      </c>
      <c r="F16" s="14" t="s">
        <v>28</v>
      </c>
      <c r="G16" s="14" t="s">
        <v>29</v>
      </c>
      <c r="H16" s="14" t="s">
        <v>30</v>
      </c>
      <c r="I16" s="14" t="s">
        <v>31</v>
      </c>
      <c r="L16" s="14"/>
      <c r="M16" s="14" t="s">
        <v>25</v>
      </c>
      <c r="N16" s="14" t="s">
        <v>13</v>
      </c>
      <c r="O16" s="14" t="s">
        <v>26</v>
      </c>
      <c r="P16" s="14" t="s">
        <v>27</v>
      </c>
      <c r="Q16" s="14" t="s">
        <v>28</v>
      </c>
      <c r="R16" s="14" t="s">
        <v>29</v>
      </c>
      <c r="S16" s="14" t="s">
        <v>30</v>
      </c>
      <c r="T16" s="14" t="s">
        <v>31</v>
      </c>
      <c r="W16" s="14"/>
      <c r="X16" s="14" t="s">
        <v>25</v>
      </c>
      <c r="Y16" s="14" t="s">
        <v>13</v>
      </c>
      <c r="Z16" s="14" t="s">
        <v>26</v>
      </c>
      <c r="AA16" s="14" t="s">
        <v>27</v>
      </c>
      <c r="AB16" s="14" t="s">
        <v>28</v>
      </c>
      <c r="AC16" s="14" t="s">
        <v>29</v>
      </c>
      <c r="AD16" s="14" t="s">
        <v>30</v>
      </c>
      <c r="AE16" s="14" t="s">
        <v>31</v>
      </c>
    </row>
    <row r="17" spans="1:31" x14ac:dyDescent="0.25">
      <c r="A17" s="12" t="s">
        <v>19</v>
      </c>
      <c r="B17" s="12">
        <v>-0.80093701173922116</v>
      </c>
      <c r="C17" s="12">
        <v>0.44089090668361192</v>
      </c>
      <c r="D17" s="12">
        <v>-1.8166330935783672</v>
      </c>
      <c r="E17" s="12">
        <v>8.9307421088951927E-2</v>
      </c>
      <c r="F17" s="12">
        <v>-1.7406737344314425</v>
      </c>
      <c r="G17" s="12">
        <v>0.13879971095300025</v>
      </c>
      <c r="H17" s="12">
        <v>-1.7406737344314425</v>
      </c>
      <c r="I17" s="12">
        <v>0.13879971095300025</v>
      </c>
      <c r="L17" s="12" t="s">
        <v>19</v>
      </c>
      <c r="M17" s="12">
        <v>-0.74920072187155862</v>
      </c>
      <c r="N17" s="12">
        <v>0.38704372166684564</v>
      </c>
      <c r="O17" s="12">
        <v>-1.9357004904899238</v>
      </c>
      <c r="P17" s="12">
        <v>7.0778134969229647E-2</v>
      </c>
      <c r="Q17" s="12">
        <v>-1.5696967584634212</v>
      </c>
      <c r="R17" s="12">
        <v>7.1295314720303926E-2</v>
      </c>
      <c r="S17" s="12">
        <v>-1.5696967584634212</v>
      </c>
      <c r="T17" s="12">
        <v>7.1295314720303926E-2</v>
      </c>
      <c r="W17" s="12" t="s">
        <v>19</v>
      </c>
      <c r="X17" s="12">
        <v>-0.73357106092462565</v>
      </c>
      <c r="Y17" s="12">
        <v>0.39565568911304949</v>
      </c>
      <c r="Z17" s="12">
        <v>-1.8540642308697466</v>
      </c>
      <c r="AA17" s="12">
        <v>8.1163172613540155E-2</v>
      </c>
      <c r="AB17" s="12">
        <v>-1.5683315972737133</v>
      </c>
      <c r="AC17" s="12">
        <v>0.10118947542446211</v>
      </c>
      <c r="AD17" s="12">
        <v>-1.5683315972737133</v>
      </c>
      <c r="AE17" s="12">
        <v>0.10118947542446211</v>
      </c>
    </row>
    <row r="18" spans="1:31" x14ac:dyDescent="0.25">
      <c r="A18" s="12" t="s">
        <v>2</v>
      </c>
      <c r="B18" s="12">
        <v>2.3994930312005306E-5</v>
      </c>
      <c r="C18" s="12">
        <v>8.0769332075436744E-6</v>
      </c>
      <c r="D18" s="12">
        <v>2.9707971695983049</v>
      </c>
      <c r="E18" s="12">
        <v>9.5221594697243034E-3</v>
      </c>
      <c r="F18" s="12">
        <v>6.7793546972696912E-6</v>
      </c>
      <c r="G18" s="12">
        <v>4.1210505926740924E-5</v>
      </c>
      <c r="H18" s="12">
        <v>6.7793546972696912E-6</v>
      </c>
      <c r="I18" s="12">
        <v>4.1210505926740924E-5</v>
      </c>
      <c r="L18" s="12" t="s">
        <v>2</v>
      </c>
      <c r="M18" s="12">
        <v>2.3220282210281282E-5</v>
      </c>
      <c r="N18" s="12">
        <v>7.3478389090693176E-6</v>
      </c>
      <c r="O18" s="12">
        <v>3.1601512359805368</v>
      </c>
      <c r="P18" s="12">
        <v>6.0646138959617041E-3</v>
      </c>
      <c r="Q18" s="12">
        <v>7.6435595691211089E-6</v>
      </c>
      <c r="R18" s="12">
        <v>3.8797004851441455E-5</v>
      </c>
      <c r="S18" s="12">
        <v>7.6435595691211089E-6</v>
      </c>
      <c r="T18" s="12">
        <v>3.8797004851441455E-5</v>
      </c>
      <c r="W18" s="12" t="s">
        <v>2</v>
      </c>
      <c r="X18" s="12">
        <v>2.7387675230524953E-5</v>
      </c>
      <c r="Y18" s="12">
        <v>6.8024698732866859E-6</v>
      </c>
      <c r="Z18" s="12">
        <v>4.0261369385958492</v>
      </c>
      <c r="AA18" s="12">
        <v>8.7616703453664141E-4</v>
      </c>
      <c r="AB18" s="12">
        <v>1.3035718324122874E-5</v>
      </c>
      <c r="AC18" s="12">
        <v>4.1739632136927033E-5</v>
      </c>
      <c r="AD18" s="12">
        <v>1.3035718324122874E-5</v>
      </c>
      <c r="AE18" s="12">
        <v>4.1739632136927033E-5</v>
      </c>
    </row>
    <row r="19" spans="1:31" ht="15.75" thickBot="1" x14ac:dyDescent="0.3">
      <c r="A19" s="12" t="s">
        <v>3</v>
      </c>
      <c r="B19" s="12">
        <v>0.13613069444827361</v>
      </c>
      <c r="C19" s="12">
        <v>0.10328500857398198</v>
      </c>
      <c r="D19" s="12">
        <v>1.3180101965210624</v>
      </c>
      <c r="E19" s="12">
        <v>0.20727461714306744</v>
      </c>
      <c r="F19" s="12">
        <v>-8.401609013987768E-2</v>
      </c>
      <c r="G19" s="12">
        <v>0.35627747903642493</v>
      </c>
      <c r="H19" s="12">
        <v>-8.401609013987768E-2</v>
      </c>
      <c r="I19" s="12">
        <v>0.35627747903642493</v>
      </c>
      <c r="L19" s="12" t="s">
        <v>3</v>
      </c>
      <c r="M19" s="12">
        <v>0.13297883804896837</v>
      </c>
      <c r="N19" s="12">
        <v>9.9637800640890395E-2</v>
      </c>
      <c r="O19" s="12">
        <v>1.3346223741754808</v>
      </c>
      <c r="P19" s="52">
        <v>0.20068276314273042</v>
      </c>
      <c r="Q19" s="12">
        <v>-7.8243863532406144E-2</v>
      </c>
      <c r="R19" s="12">
        <v>0.34420153963034289</v>
      </c>
      <c r="S19" s="12">
        <v>-7.8243863532406144E-2</v>
      </c>
      <c r="T19" s="12">
        <v>0.34420153963034289</v>
      </c>
      <c r="W19" s="13" t="s">
        <v>4</v>
      </c>
      <c r="X19" s="13">
        <v>0.25278220187139178</v>
      </c>
      <c r="Y19" s="13">
        <v>4.5450196008490429E-2</v>
      </c>
      <c r="Z19" s="13">
        <v>5.5617406319693368</v>
      </c>
      <c r="AA19" s="13">
        <v>3.4437031289868417E-5</v>
      </c>
      <c r="AB19" s="13">
        <v>0.15689067031710102</v>
      </c>
      <c r="AC19" s="13">
        <v>0.34867373342568253</v>
      </c>
      <c r="AD19" s="13">
        <v>0.15689067031710102</v>
      </c>
      <c r="AE19" s="13">
        <v>0.34867373342568253</v>
      </c>
    </row>
    <row r="20" spans="1:31" ht="15.75" thickBot="1" x14ac:dyDescent="0.3">
      <c r="A20" s="12" t="s">
        <v>4</v>
      </c>
      <c r="B20" s="12">
        <v>0.24706905679233285</v>
      </c>
      <c r="C20" s="12">
        <v>6.6956694399671959E-2</v>
      </c>
      <c r="D20" s="12">
        <v>3.6899828912931416</v>
      </c>
      <c r="E20" s="12">
        <v>2.1834321615573794E-3</v>
      </c>
      <c r="F20" s="12">
        <v>0.10435424094196738</v>
      </c>
      <c r="G20" s="12">
        <v>0.38978387264269831</v>
      </c>
      <c r="H20" s="12">
        <v>0.10435424094196738</v>
      </c>
      <c r="I20" s="12">
        <v>0.38978387264269831</v>
      </c>
      <c r="L20" s="13" t="s">
        <v>4</v>
      </c>
      <c r="M20" s="13">
        <v>0.2604067102046792</v>
      </c>
      <c r="N20" s="13">
        <v>4.4806246729753363E-2</v>
      </c>
      <c r="O20" s="13">
        <v>5.8118394021108095</v>
      </c>
      <c r="P20" s="13">
        <v>2.6495403019637997E-5</v>
      </c>
      <c r="Q20" s="13">
        <v>0.16542171032406</v>
      </c>
      <c r="R20" s="13">
        <v>0.35539171008529841</v>
      </c>
      <c r="S20" s="13">
        <v>0.16542171032406</v>
      </c>
      <c r="T20" s="13">
        <v>0.35539171008529841</v>
      </c>
    </row>
    <row r="21" spans="1:31" ht="15.75" thickBot="1" x14ac:dyDescent="0.3">
      <c r="A21" s="13" t="s">
        <v>5</v>
      </c>
      <c r="B21" s="13">
        <v>2.7874699397871777E-2</v>
      </c>
      <c r="C21" s="13">
        <v>0.10136677590789125</v>
      </c>
      <c r="D21" s="13">
        <v>0.27498851717648221</v>
      </c>
      <c r="E21" s="51">
        <v>0.78707662540916834</v>
      </c>
      <c r="F21" s="13">
        <v>-0.1881834690458625</v>
      </c>
      <c r="G21" s="13">
        <v>0.24393286784160603</v>
      </c>
      <c r="H21" s="13">
        <v>-0.1881834690458625</v>
      </c>
      <c r="I21" s="13">
        <v>0.24393286784160603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I3" sqref="I3"/>
    </sheetView>
  </sheetViews>
  <sheetFormatPr defaultRowHeight="15" x14ac:dyDescent="0.25"/>
  <cols>
    <col min="3" max="3" width="13.5703125" customWidth="1"/>
    <col min="5" max="5" width="15.42578125" customWidth="1"/>
    <col min="6" max="6" width="10.5703125" bestFit="1" customWidth="1"/>
    <col min="7" max="7" width="13.85546875" customWidth="1"/>
    <col min="9" max="9" width="15.5703125" bestFit="1" customWidth="1"/>
    <col min="10" max="10" width="18.7109375" bestFit="1" customWidth="1"/>
    <col min="11" max="11" width="15.5703125" bestFit="1" customWidth="1"/>
    <col min="12" max="12" width="18.7109375" bestFit="1" customWidth="1"/>
  </cols>
  <sheetData>
    <row r="1" spans="1:12" ht="15.75" thickBot="1" x14ac:dyDescent="0.3">
      <c r="I1" s="50" t="s">
        <v>36</v>
      </c>
      <c r="J1" s="50"/>
      <c r="K1" s="50" t="s">
        <v>37</v>
      </c>
      <c r="L1" s="50"/>
    </row>
    <row r="2" spans="1:12" ht="16.5" thickBot="1" x14ac:dyDescent="0.3">
      <c r="A2" s="16" t="s">
        <v>32</v>
      </c>
      <c r="B2" s="17" t="s">
        <v>33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38</v>
      </c>
      <c r="H2" s="27" t="s">
        <v>39</v>
      </c>
      <c r="I2" s="24" t="s">
        <v>34</v>
      </c>
      <c r="J2" s="24" t="s">
        <v>35</v>
      </c>
      <c r="K2" s="24" t="s">
        <v>34</v>
      </c>
      <c r="L2" s="24" t="s">
        <v>35</v>
      </c>
    </row>
    <row r="3" spans="1:12" x14ac:dyDescent="0.25">
      <c r="A3" s="18">
        <v>1</v>
      </c>
      <c r="B3" s="19">
        <v>23000</v>
      </c>
      <c r="C3" s="19">
        <v>30000</v>
      </c>
      <c r="D3" s="20">
        <v>1.4</v>
      </c>
      <c r="E3" s="20">
        <v>2.1</v>
      </c>
      <c r="F3" s="20">
        <v>1.4</v>
      </c>
      <c r="G3" s="28">
        <v>2000000</v>
      </c>
      <c r="H3" s="29">
        <v>5000000</v>
      </c>
      <c r="I3" s="25">
        <f>('Problem 1-1'!$B$51*'Problem 2, 3 &amp; 4'!E3)*'Problem 2, 3 &amp; 4'!B3</f>
        <v>19685.427631578958</v>
      </c>
      <c r="J3" s="25">
        <f>('Problem 1-2'!$X$18*C3+'Problem 1-2'!$X$19*E3)*B3</f>
        <v>31106.876259450444</v>
      </c>
      <c r="K3" s="25">
        <f>2500+C3/3000+G3/250</f>
        <v>10510</v>
      </c>
      <c r="L3" s="25">
        <f>-3500+C3/100+H3/250</f>
        <v>16800</v>
      </c>
    </row>
    <row r="4" spans="1:12" x14ac:dyDescent="0.25">
      <c r="A4" s="18">
        <v>2</v>
      </c>
      <c r="B4" s="19">
        <v>35000</v>
      </c>
      <c r="C4" s="19">
        <v>25000</v>
      </c>
      <c r="D4" s="20">
        <v>1.8</v>
      </c>
      <c r="E4" s="20">
        <v>2.2000000000000002</v>
      </c>
      <c r="F4" s="20">
        <v>1.6</v>
      </c>
      <c r="G4" s="28">
        <v>3000000</v>
      </c>
      <c r="H4" s="29">
        <v>15000000</v>
      </c>
      <c r="I4" s="25">
        <f>('Problem 1-1'!$B$51*'Problem 2, 3 &amp; 4'!E4)*'Problem 2, 3 &amp; 4'!B4</f>
        <v>31382.565789473698</v>
      </c>
      <c r="J4" s="25">
        <f>('Problem 1-2'!$X$18*C4+'Problem 1-2'!$X$19*E4)*B4</f>
        <v>43428.445370806498</v>
      </c>
      <c r="K4" s="25">
        <f t="shared" ref="K4:K6" si="0">2500+C4/3000+G4/250</f>
        <v>14508.333333333334</v>
      </c>
      <c r="L4" s="25">
        <f t="shared" ref="L4:L6" si="1">-3500+C4/100+H4/250</f>
        <v>56750</v>
      </c>
    </row>
    <row r="5" spans="1:12" x14ac:dyDescent="0.25">
      <c r="A5" s="18">
        <v>3</v>
      </c>
      <c r="B5" s="19">
        <v>85000</v>
      </c>
      <c r="C5" s="19">
        <v>55000</v>
      </c>
      <c r="D5" s="20">
        <v>2.5</v>
      </c>
      <c r="E5" s="20">
        <v>2.2999999999999998</v>
      </c>
      <c r="F5" s="20">
        <v>1.5</v>
      </c>
      <c r="G5" s="28">
        <v>10000000</v>
      </c>
      <c r="H5" s="29">
        <v>10000000</v>
      </c>
      <c r="I5" s="25">
        <f>('Problem 1-1'!$B$51*'Problem 2, 3 &amp; 4'!E5)*'Problem 2, 3 &amp; 4'!B5</f>
        <v>79679.111842105296</v>
      </c>
      <c r="J5" s="25">
        <f>('Problem 1-2'!$X$18*C5+'Problem 1-2'!$X$19*E5)*B5</f>
        <v>177456.30216856126</v>
      </c>
      <c r="K5" s="25">
        <f t="shared" si="0"/>
        <v>42518.333333333336</v>
      </c>
      <c r="L5" s="25">
        <f t="shared" si="1"/>
        <v>37050</v>
      </c>
    </row>
    <row r="6" spans="1:12" ht="15.75" thickBot="1" x14ac:dyDescent="0.3">
      <c r="A6" s="21">
        <v>4</v>
      </c>
      <c r="B6" s="22">
        <v>15000</v>
      </c>
      <c r="C6" s="22">
        <v>85000</v>
      </c>
      <c r="D6" s="23">
        <v>1.1000000000000001</v>
      </c>
      <c r="E6" s="23">
        <v>1.5</v>
      </c>
      <c r="F6" s="23">
        <v>1.3</v>
      </c>
      <c r="G6" s="30">
        <v>25000000</v>
      </c>
      <c r="H6" s="31">
        <v>20000000</v>
      </c>
      <c r="I6" s="25">
        <f>('Problem 1-1'!$B$51*'Problem 2, 3 &amp; 4'!E6)*'Problem 2, 3 &amp; 4'!B6</f>
        <v>9170.2302631578987</v>
      </c>
      <c r="J6" s="25">
        <f>('Problem 1-2'!$X$18*C6+'Problem 1-2'!$X$19*E6)*B6</f>
        <v>40606.885461025631</v>
      </c>
      <c r="K6" s="25">
        <f t="shared" si="0"/>
        <v>102528.33333333333</v>
      </c>
      <c r="L6" s="25">
        <f t="shared" si="1"/>
        <v>77350</v>
      </c>
    </row>
    <row r="7" spans="1:12" x14ac:dyDescent="0.25">
      <c r="I7" s="26">
        <f>SUM(I3:I6)</f>
        <v>139917.33552631584</v>
      </c>
      <c r="J7" s="26">
        <f>SUM(J3:J6)</f>
        <v>292598.50925984385</v>
      </c>
      <c r="K7" s="26">
        <f>SUM(K3:K6)</f>
        <v>170065</v>
      </c>
      <c r="L7" s="26">
        <f>SUM(L3:L6)</f>
        <v>187950</v>
      </c>
    </row>
    <row r="9" spans="1:12" ht="15.75" thickBot="1" x14ac:dyDescent="0.3"/>
    <row r="10" spans="1:12" x14ac:dyDescent="0.25">
      <c r="A10" s="34" t="s">
        <v>44</v>
      </c>
      <c r="B10" s="35"/>
      <c r="C10" s="36"/>
      <c r="E10" s="32" t="s">
        <v>42</v>
      </c>
    </row>
    <row r="11" spans="1:12" x14ac:dyDescent="0.25">
      <c r="A11" s="37"/>
      <c r="B11" s="38" t="s">
        <v>40</v>
      </c>
      <c r="C11" s="39" t="s">
        <v>41</v>
      </c>
      <c r="F11" t="s">
        <v>40</v>
      </c>
      <c r="G11" t="s">
        <v>41</v>
      </c>
    </row>
    <row r="12" spans="1:12" x14ac:dyDescent="0.25">
      <c r="A12" s="37">
        <v>1</v>
      </c>
      <c r="B12" s="40">
        <v>27048</v>
      </c>
      <c r="C12" s="41">
        <v>31125.899999999998</v>
      </c>
      <c r="E12">
        <v>1</v>
      </c>
      <c r="F12">
        <v>10510</v>
      </c>
      <c r="G12">
        <v>16800</v>
      </c>
    </row>
    <row r="13" spans="1:12" x14ac:dyDescent="0.25">
      <c r="A13" s="37">
        <v>2</v>
      </c>
      <c r="B13" s="40">
        <v>47040</v>
      </c>
      <c r="C13" s="41">
        <v>43456</v>
      </c>
      <c r="E13">
        <v>2</v>
      </c>
      <c r="F13">
        <v>14508.333333333334</v>
      </c>
      <c r="G13">
        <v>56750</v>
      </c>
    </row>
    <row r="14" spans="1:12" x14ac:dyDescent="0.25">
      <c r="A14" s="37">
        <v>3</v>
      </c>
      <c r="B14" s="40">
        <v>107100</v>
      </c>
      <c r="C14" s="41">
        <v>177556.50000000003</v>
      </c>
      <c r="E14">
        <v>3</v>
      </c>
      <c r="F14">
        <v>42518.333333333336</v>
      </c>
      <c r="G14">
        <v>37050</v>
      </c>
    </row>
    <row r="15" spans="1:12" x14ac:dyDescent="0.25">
      <c r="A15" s="37">
        <v>4</v>
      </c>
      <c r="B15" s="40">
        <v>16380.000000000002</v>
      </c>
      <c r="C15" s="41">
        <v>40627.500000000007</v>
      </c>
      <c r="E15">
        <v>4</v>
      </c>
      <c r="F15">
        <v>102528.33333333333</v>
      </c>
      <c r="G15">
        <v>77350</v>
      </c>
    </row>
    <row r="16" spans="1:12" ht="15.75" thickBot="1" x14ac:dyDescent="0.3">
      <c r="A16" s="42" t="s">
        <v>18</v>
      </c>
      <c r="B16" s="43">
        <v>197568</v>
      </c>
      <c r="C16" s="44">
        <v>292765.90000000002</v>
      </c>
      <c r="E16" t="s">
        <v>18</v>
      </c>
      <c r="F16">
        <v>170065</v>
      </c>
      <c r="G16">
        <v>187950</v>
      </c>
    </row>
    <row r="17" spans="5:8" x14ac:dyDescent="0.25">
      <c r="E17" t="s">
        <v>45</v>
      </c>
      <c r="F17" s="33">
        <f>B16/F16</f>
        <v>1.1617205186252315</v>
      </c>
      <c r="G17" s="33">
        <f>C16/G16</f>
        <v>1.5576797020484172</v>
      </c>
    </row>
    <row r="19" spans="5:8" ht="15.75" thickBot="1" x14ac:dyDescent="0.3"/>
    <row r="20" spans="5:8" x14ac:dyDescent="0.25">
      <c r="E20" s="34" t="s">
        <v>43</v>
      </c>
      <c r="F20" s="35"/>
      <c r="G20" s="36"/>
    </row>
    <row r="21" spans="5:8" x14ac:dyDescent="0.25">
      <c r="E21" s="37"/>
      <c r="F21" s="38" t="s">
        <v>40</v>
      </c>
      <c r="G21" s="39" t="s">
        <v>41</v>
      </c>
    </row>
    <row r="22" spans="5:8" x14ac:dyDescent="0.25">
      <c r="E22" s="37">
        <v>1</v>
      </c>
      <c r="F22" s="45">
        <f>F12*$F$17</f>
        <v>12209.682650751183</v>
      </c>
      <c r="G22" s="46">
        <f>G12*$G$17</f>
        <v>26169.018994413411</v>
      </c>
      <c r="H22" s="26">
        <f>SUM(F22:G22)</f>
        <v>38378.70164516459</v>
      </c>
    </row>
    <row r="23" spans="5:8" x14ac:dyDescent="0.25">
      <c r="E23" s="37">
        <v>2</v>
      </c>
      <c r="F23" s="45">
        <f t="shared" ref="F23:F25" si="2">F13*$F$17</f>
        <v>16854.628524387736</v>
      </c>
      <c r="G23" s="46">
        <f t="shared" ref="G23:G25" si="3">G13*$G$17</f>
        <v>88398.323091247672</v>
      </c>
      <c r="H23" s="26">
        <f>SUM(F23:G23)</f>
        <v>105252.95161563541</v>
      </c>
    </row>
    <row r="24" spans="5:8" x14ac:dyDescent="0.25">
      <c r="E24" s="37">
        <v>3</v>
      </c>
      <c r="F24" s="45">
        <f t="shared" si="2"/>
        <v>49394.420251080468</v>
      </c>
      <c r="G24" s="46">
        <f t="shared" si="3"/>
        <v>57712.032960893855</v>
      </c>
      <c r="H24" s="26">
        <f>SUM(F24:G24)</f>
        <v>107106.45321197432</v>
      </c>
    </row>
    <row r="25" spans="5:8" x14ac:dyDescent="0.25">
      <c r="E25" s="37">
        <v>4</v>
      </c>
      <c r="F25" s="45">
        <f t="shared" si="2"/>
        <v>119109.2685737806</v>
      </c>
      <c r="G25" s="46">
        <f t="shared" si="3"/>
        <v>120486.52495344507</v>
      </c>
      <c r="H25" s="26">
        <f>SUM(F25:G25)</f>
        <v>239595.79352722567</v>
      </c>
    </row>
    <row r="26" spans="5:8" ht="15.75" thickBot="1" x14ac:dyDescent="0.3">
      <c r="E26" s="42" t="s">
        <v>18</v>
      </c>
      <c r="F26" s="43">
        <f>SUM(F22:F25)</f>
        <v>197568</v>
      </c>
      <c r="G26" s="44">
        <f>SUM(G22:G25)</f>
        <v>292765.90000000002</v>
      </c>
    </row>
  </sheetData>
  <mergeCells count="2">
    <mergeCell ref="I1:J1"/>
    <mergeCell ref="K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 Data</vt:lpstr>
      <vt:lpstr>Problem 1-1</vt:lpstr>
      <vt:lpstr>Problem 1-2</vt:lpstr>
      <vt:lpstr>Problem 2, 3 &amp; 4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Promothes Saha</cp:lastModifiedBy>
  <dcterms:created xsi:type="dcterms:W3CDTF">2018-06-19T15:41:05Z</dcterms:created>
  <dcterms:modified xsi:type="dcterms:W3CDTF">2019-09-16T19:53:27Z</dcterms:modified>
</cp:coreProperties>
</file>