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hap\Dropbox\1. Courses\2. Fall 2019\CE 45000 - Transport Policy and Planning\1. Lectures\Week 5 Traffic Assignment\"/>
    </mc:Choice>
  </mc:AlternateContent>
  <bookViews>
    <workbookView xWindow="-120" yWindow="-120" windowWidth="29040" windowHeight="15840" activeTab="2"/>
  </bookViews>
  <sheets>
    <sheet name="Example 1" sheetId="1" r:id="rId1"/>
    <sheet name="Example 2" sheetId="2" r:id="rId2"/>
    <sheet name="Example 3" sheetId="3" r:id="rId3"/>
  </sheets>
  <definedNames>
    <definedName name="solver_adj" localSheetId="0" hidden="1">'Example 1'!$C$9:$C$10</definedName>
    <definedName name="solver_adj" localSheetId="1" hidden="1">'Example 2'!$C$11,'Example 2'!$C$13</definedName>
    <definedName name="solver_adj" localSheetId="2" hidden="1">'Example 3'!$D$9:$D$11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'Example 1'!$C$11</definedName>
    <definedName name="solver_lhs1" localSheetId="1" hidden="1">'Example 2'!$C$14</definedName>
    <definedName name="solver_lhs1" localSheetId="2" hidden="1">'Example 3'!$C$10</definedName>
    <definedName name="solver_lhs2" localSheetId="0" hidden="1">'Example 1'!$F$10</definedName>
    <definedName name="solver_lhs2" localSheetId="1" hidden="1">'Example 2'!$D$14</definedName>
    <definedName name="solver_lhs2" localSheetId="2" hidden="1">'Example 3'!$C$9</definedName>
    <definedName name="solver_lhs3" localSheetId="2" hidden="1">'Example 3'!$D$12</definedName>
    <definedName name="solver_lhs4" localSheetId="2" hidden="1">'Example 3'!$D$9:$D$11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2</definedName>
    <definedName name="solver_num" localSheetId="1" hidden="1">2</definedName>
    <definedName name="solver_num" localSheetId="2" hidden="1">4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'Example 1'!$F$9</definedName>
    <definedName name="solver_opt" localSheetId="1" hidden="1">'Example 2'!$F$11</definedName>
    <definedName name="solver_opt" localSheetId="2" hidden="1">'Example 3'!$E$12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2</definedName>
    <definedName name="solver_rel1" localSheetId="1" hidden="1">2</definedName>
    <definedName name="solver_rel1" localSheetId="2" hidden="1">2</definedName>
    <definedName name="solver_rel2" localSheetId="0" hidden="1">2</definedName>
    <definedName name="solver_rel2" localSheetId="1" hidden="1">2</definedName>
    <definedName name="solver_rel2" localSheetId="2" hidden="1">2</definedName>
    <definedName name="solver_rel3" localSheetId="2" hidden="1">3</definedName>
    <definedName name="solver_rel4" localSheetId="2" hidden="1">3</definedName>
    <definedName name="solver_rhs1" localSheetId="0" hidden="1">12</definedName>
    <definedName name="solver_rhs1" localSheetId="1" hidden="1">0</definedName>
    <definedName name="solver_rhs1" localSheetId="2" hidden="1">'Example 3'!$C$11</definedName>
    <definedName name="solver_rhs2" localSheetId="0" hidden="1">0</definedName>
    <definedName name="solver_rhs2" localSheetId="1" hidden="1">0</definedName>
    <definedName name="solver_rhs2" localSheetId="2" hidden="1">'Example 3'!$C$10</definedName>
    <definedName name="solver_rhs3" localSheetId="2" hidden="1">50</definedName>
    <definedName name="solver_rhs4" localSheetId="2" hidden="1">0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3" l="1"/>
  <c r="E6" i="3" s="1"/>
  <c r="D5" i="3"/>
  <c r="E5" i="3" s="1"/>
  <c r="D4" i="3"/>
  <c r="E4" i="3" s="1"/>
  <c r="D3" i="3"/>
  <c r="E3" i="3" s="1"/>
  <c r="D2" i="3"/>
  <c r="E2" i="3" s="1"/>
  <c r="D12" i="3"/>
  <c r="C14" i="2"/>
  <c r="D13" i="2"/>
  <c r="C12" i="2"/>
  <c r="D12" i="2" s="1"/>
  <c r="D11" i="2"/>
  <c r="C5" i="2"/>
  <c r="D5" i="2" s="1"/>
  <c r="C7" i="2"/>
  <c r="D6" i="2"/>
  <c r="D4" i="2"/>
  <c r="C11" i="1"/>
  <c r="D10" i="1"/>
  <c r="D9" i="1"/>
  <c r="F10" i="1" s="1"/>
  <c r="C9" i="3" l="1"/>
  <c r="C11" i="3"/>
  <c r="E11" i="3" s="1"/>
  <c r="C10" i="3"/>
  <c r="E10" i="3" s="1"/>
  <c r="F11" i="2"/>
  <c r="D14" i="2"/>
  <c r="G11" i="2"/>
  <c r="G4" i="2"/>
  <c r="F4" i="2"/>
  <c r="G9" i="1"/>
  <c r="F9" i="1"/>
  <c r="C5" i="1"/>
  <c r="D4" i="1"/>
  <c r="D3" i="1"/>
  <c r="E9" i="3" l="1"/>
  <c r="C12" i="3"/>
  <c r="G9" i="3"/>
  <c r="F3" i="1"/>
  <c r="G3" i="1"/>
  <c r="F9" i="3" l="1"/>
  <c r="E12" i="3"/>
</calcChain>
</file>

<file path=xl/sharedStrings.xml><?xml version="1.0" encoding="utf-8"?>
<sst xmlns="http://schemas.openxmlformats.org/spreadsheetml/2006/main" count="51" uniqueCount="30">
  <si>
    <t>flow</t>
  </si>
  <si>
    <t>x1</t>
  </si>
  <si>
    <t>x2</t>
  </si>
  <si>
    <t>t</t>
  </si>
  <si>
    <t>Z</t>
  </si>
  <si>
    <t>TSTT</t>
  </si>
  <si>
    <t>System Optimum (SO)</t>
  </si>
  <si>
    <t>User Optimum (UE)</t>
  </si>
  <si>
    <t>Consider 400 travelers desire to travel from zone 2 to zone 3; and 300 are from zone 1 to 3. Calculate flow on each link from UE and SO.</t>
  </si>
  <si>
    <t>x12</t>
  </si>
  <si>
    <t>x23</t>
  </si>
  <si>
    <t>x13</t>
  </si>
  <si>
    <t>Link</t>
  </si>
  <si>
    <t>Link Free Flow Time</t>
  </si>
  <si>
    <t>Link Capacity</t>
  </si>
  <si>
    <t>Link Volume</t>
  </si>
  <si>
    <t>Link Congested Time</t>
  </si>
  <si>
    <t>Link Cost</t>
  </si>
  <si>
    <t>L14</t>
  </si>
  <si>
    <t>L34</t>
  </si>
  <si>
    <t>L42</t>
  </si>
  <si>
    <t>L32</t>
  </si>
  <si>
    <t>Paths</t>
  </si>
  <si>
    <t>L14, L42</t>
  </si>
  <si>
    <t>L13,L34,L42</t>
  </si>
  <si>
    <t>L13,L32</t>
  </si>
  <si>
    <t>PathTime</t>
  </si>
  <si>
    <t>PathVolume</t>
  </si>
  <si>
    <t>PathCost</t>
  </si>
  <si>
    <t>L13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</si>
</sst>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left" vertical="center" readingOrder="1"/>
    </xf>
    <xf numFmtId="0" fontId="0" fillId="0" borderId="7" xfId="0" applyBorder="1" applyAlignment="1"/>
    <xf numFmtId="0" fontId="0" fillId="2" borderId="7" xfId="0" applyFill="1" applyBorder="1" applyAlignme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200025</xdr:colOff>
      <xdr:row>4</xdr:row>
      <xdr:rowOff>123825</xdr:rowOff>
    </xdr:from>
    <xdr:to>
      <xdr:col>19</xdr:col>
      <xdr:colOff>228600</xdr:colOff>
      <xdr:row>16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5625" y="885825"/>
          <a:ext cx="4905375" cy="228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1</xdr:row>
      <xdr:rowOff>104775</xdr:rowOff>
    </xdr:from>
    <xdr:to>
      <xdr:col>16</xdr:col>
      <xdr:colOff>456611</xdr:colOff>
      <xdr:row>15</xdr:row>
      <xdr:rowOff>85392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304800"/>
          <a:ext cx="4714286" cy="2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1" sqref="B1:G11"/>
    </sheetView>
  </sheetViews>
  <sheetFormatPr defaultRowHeight="15" x14ac:dyDescent="0.25"/>
  <sheetData>
    <row r="1" spans="2:7" ht="15.75" thickBot="1" x14ac:dyDescent="0.3">
      <c r="B1" s="10" t="s">
        <v>6</v>
      </c>
      <c r="C1" s="10"/>
      <c r="D1" s="10"/>
      <c r="E1" s="10"/>
      <c r="F1" s="10"/>
      <c r="G1" s="10"/>
    </row>
    <row r="2" spans="2:7" x14ac:dyDescent="0.25">
      <c r="B2" s="1"/>
      <c r="C2" s="2" t="s">
        <v>0</v>
      </c>
      <c r="D2" s="2" t="s">
        <v>3</v>
      </c>
      <c r="E2" s="2"/>
      <c r="F2" s="2" t="s">
        <v>4</v>
      </c>
      <c r="G2" s="3" t="s">
        <v>5</v>
      </c>
    </row>
    <row r="3" spans="2:7" x14ac:dyDescent="0.25">
      <c r="B3" s="4" t="s">
        <v>1</v>
      </c>
      <c r="C3" s="5">
        <v>5.300000337499994</v>
      </c>
      <c r="D3" s="5">
        <f>10+C3*3</f>
        <v>25.900001012499981</v>
      </c>
      <c r="E3" s="5"/>
      <c r="F3" s="5">
        <f>SUMPRODUCT(C3:C4,D3:D4)</f>
        <v>327.55004180000117</v>
      </c>
      <c r="G3" s="6">
        <f>C3*D3+C4*D4</f>
        <v>327.55004180000117</v>
      </c>
    </row>
    <row r="4" spans="2:7" x14ac:dyDescent="0.25">
      <c r="B4" s="4" t="s">
        <v>2</v>
      </c>
      <c r="C4" s="5">
        <v>6.7000006625000044</v>
      </c>
      <c r="D4" s="5">
        <f>15+2*C4</f>
        <v>28.400001325000009</v>
      </c>
      <c r="E4" s="5"/>
      <c r="F4" s="5"/>
      <c r="G4" s="6"/>
    </row>
    <row r="5" spans="2:7" ht="15.75" thickBot="1" x14ac:dyDescent="0.3">
      <c r="B5" s="7"/>
      <c r="C5" s="8">
        <f>SUM(C3:C4)</f>
        <v>12.000000999999997</v>
      </c>
      <c r="D5" s="8"/>
      <c r="E5" s="8"/>
      <c r="F5" s="8"/>
      <c r="G5" s="9"/>
    </row>
    <row r="7" spans="2:7" ht="15.75" thickBot="1" x14ac:dyDescent="0.3">
      <c r="B7" s="10" t="s">
        <v>7</v>
      </c>
      <c r="C7" s="10"/>
      <c r="D7" s="10"/>
      <c r="E7" s="10"/>
      <c r="F7" s="10"/>
      <c r="G7" s="10"/>
    </row>
    <row r="8" spans="2:7" x14ac:dyDescent="0.25">
      <c r="B8" s="1"/>
      <c r="C8" s="2" t="s">
        <v>0</v>
      </c>
      <c r="D8" s="2" t="s">
        <v>3</v>
      </c>
      <c r="E8" s="2"/>
      <c r="F8" s="2" t="s">
        <v>4</v>
      </c>
      <c r="G8" s="3" t="s">
        <v>5</v>
      </c>
    </row>
    <row r="9" spans="2:7" x14ac:dyDescent="0.25">
      <c r="B9" s="4" t="s">
        <v>1</v>
      </c>
      <c r="C9" s="5">
        <v>5.8000003946555125</v>
      </c>
      <c r="D9" s="5">
        <f>10+C9*3</f>
        <v>27.400001183966538</v>
      </c>
      <c r="E9" s="5"/>
      <c r="F9" s="5">
        <f>SUMPRODUCT(C9:C10,D9:D10)</f>
        <v>328.80004124150224</v>
      </c>
      <c r="G9" s="6">
        <f>C9*D9+C10*D10</f>
        <v>328.80004124150224</v>
      </c>
    </row>
    <row r="10" spans="2:7" x14ac:dyDescent="0.25">
      <c r="B10" s="4" t="s">
        <v>2</v>
      </c>
      <c r="C10" s="5">
        <v>6.2000005919832688</v>
      </c>
      <c r="D10" s="5">
        <f>15+2*C10</f>
        <v>27.400001183966538</v>
      </c>
      <c r="E10" s="5"/>
      <c r="F10" s="5">
        <f>(D9-D10)^2</f>
        <v>0</v>
      </c>
      <c r="G10" s="6"/>
    </row>
    <row r="11" spans="2:7" ht="15.75" thickBot="1" x14ac:dyDescent="0.3">
      <c r="B11" s="7"/>
      <c r="C11" s="8">
        <f>SUM(C9:C10)</f>
        <v>12.000000986638781</v>
      </c>
      <c r="D11" s="8"/>
      <c r="E11" s="8"/>
      <c r="F11" s="8"/>
      <c r="G11" s="9"/>
    </row>
  </sheetData>
  <mergeCells count="2">
    <mergeCell ref="B1:G1"/>
    <mergeCell ref="B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B2" sqref="B2:G14"/>
    </sheetView>
  </sheetViews>
  <sheetFormatPr defaultRowHeight="15" x14ac:dyDescent="0.25"/>
  <sheetData>
    <row r="1" spans="2:12" x14ac:dyDescent="0.25">
      <c r="L1" s="11" t="s">
        <v>8</v>
      </c>
    </row>
    <row r="2" spans="2:12" ht="15.75" thickBot="1" x14ac:dyDescent="0.3">
      <c r="B2" s="10" t="s">
        <v>6</v>
      </c>
      <c r="C2" s="10"/>
      <c r="D2" s="10"/>
      <c r="E2" s="10"/>
      <c r="F2" s="10"/>
      <c r="G2" s="10"/>
    </row>
    <row r="3" spans="2:12" x14ac:dyDescent="0.25">
      <c r="B3" s="1"/>
      <c r="C3" s="2" t="s">
        <v>0</v>
      </c>
      <c r="D3" s="2" t="s">
        <v>3</v>
      </c>
      <c r="E3" s="2"/>
      <c r="F3" s="2" t="s">
        <v>4</v>
      </c>
      <c r="G3" s="3" t="s">
        <v>5</v>
      </c>
    </row>
    <row r="4" spans="2:12" x14ac:dyDescent="0.25">
      <c r="B4" s="4" t="s">
        <v>9</v>
      </c>
      <c r="C4" s="5">
        <v>0</v>
      </c>
      <c r="D4" s="5">
        <f>3/(1-C4/10000)</f>
        <v>3</v>
      </c>
      <c r="E4" s="5"/>
      <c r="F4" s="5">
        <f>SUMPRODUCT(C4:C6,D4:D6)</f>
        <v>6010.8324974924772</v>
      </c>
      <c r="G4" s="6">
        <f>C4*D4+C5*D5+C6*D6</f>
        <v>6010.8324974924772</v>
      </c>
    </row>
    <row r="5" spans="2:12" x14ac:dyDescent="0.25">
      <c r="B5" s="4" t="s">
        <v>10</v>
      </c>
      <c r="C5" s="5">
        <f>400+C4</f>
        <v>400</v>
      </c>
      <c r="D5" s="5">
        <f>3/(1-C5/800)</f>
        <v>6</v>
      </c>
      <c r="E5" s="5"/>
      <c r="F5" s="5"/>
      <c r="G5" s="6"/>
    </row>
    <row r="6" spans="2:12" x14ac:dyDescent="0.25">
      <c r="B6" s="4" t="s">
        <v>11</v>
      </c>
      <c r="C6" s="5">
        <v>299.99999999999994</v>
      </c>
      <c r="D6" s="5">
        <f>12/(1-C6/100000)</f>
        <v>12.036108324974926</v>
      </c>
      <c r="E6" s="5"/>
      <c r="F6" s="5"/>
      <c r="G6" s="6"/>
    </row>
    <row r="7" spans="2:12" ht="15.75" thickBot="1" x14ac:dyDescent="0.3">
      <c r="B7" s="7"/>
      <c r="C7" s="8">
        <f>((C6+C4)-300)^2</f>
        <v>3.2311742677852644E-27</v>
      </c>
      <c r="D7" s="8"/>
      <c r="E7" s="8"/>
      <c r="F7" s="8"/>
      <c r="G7" s="9"/>
    </row>
    <row r="9" spans="2:12" ht="15.75" thickBot="1" x14ac:dyDescent="0.3">
      <c r="B9" s="10" t="s">
        <v>7</v>
      </c>
      <c r="C9" s="10"/>
      <c r="D9" s="10"/>
      <c r="E9" s="10"/>
      <c r="F9" s="10"/>
      <c r="G9" s="10"/>
    </row>
    <row r="10" spans="2:12" x14ac:dyDescent="0.25">
      <c r="B10" s="1"/>
      <c r="C10" s="2" t="s">
        <v>0</v>
      </c>
      <c r="D10" s="2" t="s">
        <v>3</v>
      </c>
      <c r="E10" s="2"/>
      <c r="F10" s="2" t="s">
        <v>4</v>
      </c>
      <c r="G10" s="3" t="s">
        <v>5</v>
      </c>
    </row>
    <row r="11" spans="2:12" x14ac:dyDescent="0.25">
      <c r="B11" s="4" t="s">
        <v>9</v>
      </c>
      <c r="C11" s="5">
        <v>132.73056749991875</v>
      </c>
      <c r="D11" s="5">
        <f>3/(1-C11/10000)</f>
        <v>3.0403548018247299</v>
      </c>
      <c r="E11" s="5"/>
      <c r="F11" s="5">
        <f>SUMPRODUCT(C11:C13,D11:D13)</f>
        <v>7197.9164251082038</v>
      </c>
      <c r="G11" s="6">
        <f>C11*D11+C12*D12+C13*D13</f>
        <v>7197.9164251082038</v>
      </c>
    </row>
    <row r="12" spans="2:12" x14ac:dyDescent="0.25">
      <c r="B12" s="4" t="s">
        <v>10</v>
      </c>
      <c r="C12" s="5">
        <f>400+C11</f>
        <v>532.73056749991872</v>
      </c>
      <c r="D12" s="5">
        <f>3/(1-C12/800)</f>
        <v>8.9797025329459252</v>
      </c>
      <c r="E12" s="5"/>
      <c r="F12" s="5"/>
      <c r="G12" s="6"/>
    </row>
    <row r="13" spans="2:12" x14ac:dyDescent="0.25">
      <c r="B13" s="4" t="s">
        <v>11</v>
      </c>
      <c r="C13" s="5">
        <v>167.27026948277137</v>
      </c>
      <c r="D13" s="5">
        <f>12/(1-C13/100000)</f>
        <v>12.020106063805041</v>
      </c>
      <c r="E13" s="5"/>
      <c r="F13" s="5"/>
      <c r="G13" s="6"/>
    </row>
    <row r="14" spans="2:12" ht="15.75" thickBot="1" x14ac:dyDescent="0.3">
      <c r="B14" s="7"/>
      <c r="C14" s="8">
        <f>((C13+C11)-300)^2</f>
        <v>7.0054002350847931E-7</v>
      </c>
      <c r="D14" s="8">
        <f>(D13-(D12+D11))^2</f>
        <v>2.3745187922154783E-9</v>
      </c>
      <c r="E14" s="8"/>
      <c r="F14" s="8"/>
      <c r="G14" s="9"/>
    </row>
  </sheetData>
  <mergeCells count="2">
    <mergeCell ref="B2:G2"/>
    <mergeCell ref="B9:G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9" sqref="B19"/>
    </sheetView>
  </sheetViews>
  <sheetFormatPr defaultRowHeight="15" x14ac:dyDescent="0.25"/>
  <cols>
    <col min="1" max="1" width="10.7109375" bestFit="1" customWidth="1"/>
    <col min="2" max="2" width="18.85546875" bestFit="1" customWidth="1"/>
    <col min="3" max="3" width="12.42578125" bestFit="1" customWidth="1"/>
    <col min="4" max="4" width="12" bestFit="1" customWidth="1"/>
    <col min="5" max="5" width="19.5703125" bestFit="1" customWidth="1"/>
  </cols>
  <sheetData>
    <row r="1" spans="1:7" ht="15.75" thickBot="1" x14ac:dyDescent="0.3">
      <c r="A1" s="13" t="s">
        <v>12</v>
      </c>
      <c r="B1" s="13" t="s">
        <v>13</v>
      </c>
      <c r="C1" s="13" t="s">
        <v>14</v>
      </c>
      <c r="D1" s="12" t="s">
        <v>15</v>
      </c>
      <c r="E1" s="12" t="s">
        <v>16</v>
      </c>
      <c r="F1" s="12" t="s">
        <v>17</v>
      </c>
    </row>
    <row r="2" spans="1:7" x14ac:dyDescent="0.25">
      <c r="A2" s="14" t="s">
        <v>29</v>
      </c>
      <c r="B2" s="14">
        <v>5</v>
      </c>
      <c r="C2" s="14">
        <v>20</v>
      </c>
      <c r="D2">
        <f>D10+D11</f>
        <v>31.161435853147648</v>
      </c>
      <c r="E2">
        <f>B2*(1+(D2/C2)^2)</f>
        <v>17.137938555372948</v>
      </c>
    </row>
    <row r="3" spans="1:7" x14ac:dyDescent="0.25">
      <c r="A3" s="14" t="s">
        <v>18</v>
      </c>
      <c r="B3" s="14">
        <v>20</v>
      </c>
      <c r="C3" s="14">
        <v>200</v>
      </c>
      <c r="D3">
        <f>D9</f>
        <v>18.838564146852352</v>
      </c>
      <c r="E3">
        <f t="shared" ref="E3:E6" si="0">B3*(1+(D3/C3)^2)</f>
        <v>20.177445749557535</v>
      </c>
    </row>
    <row r="4" spans="1:7" x14ac:dyDescent="0.25">
      <c r="A4" s="14" t="s">
        <v>19</v>
      </c>
      <c r="B4" s="14">
        <v>3</v>
      </c>
      <c r="C4" s="14">
        <v>50</v>
      </c>
      <c r="D4">
        <f>D10</f>
        <v>5.7378280244344175</v>
      </c>
      <c r="E4">
        <f t="shared" si="0"/>
        <v>3.0395072045255818</v>
      </c>
    </row>
    <row r="5" spans="1:7" x14ac:dyDescent="0.25">
      <c r="A5" s="14" t="s">
        <v>20</v>
      </c>
      <c r="B5" s="14">
        <v>4</v>
      </c>
      <c r="C5" s="14">
        <v>20</v>
      </c>
      <c r="D5">
        <f>D9+D10</f>
        <v>24.57639217128677</v>
      </c>
      <c r="E5">
        <f t="shared" si="0"/>
        <v>10.039990521568857</v>
      </c>
    </row>
    <row r="6" spans="1:7" x14ac:dyDescent="0.25">
      <c r="A6" s="14" t="s">
        <v>21</v>
      </c>
      <c r="B6" s="14">
        <v>5</v>
      </c>
      <c r="C6" s="14">
        <v>20</v>
      </c>
      <c r="D6">
        <f>D11</f>
        <v>25.42360782871323</v>
      </c>
      <c r="E6">
        <f t="shared" si="0"/>
        <v>13.079497937852606</v>
      </c>
    </row>
    <row r="7" spans="1:7" ht="15.75" thickBot="1" x14ac:dyDescent="0.3"/>
    <row r="8" spans="1:7" x14ac:dyDescent="0.25">
      <c r="B8" s="1" t="s">
        <v>22</v>
      </c>
      <c r="C8" s="2" t="s">
        <v>26</v>
      </c>
      <c r="D8" s="2" t="s">
        <v>27</v>
      </c>
      <c r="E8" s="2" t="s">
        <v>28</v>
      </c>
      <c r="F8" s="2" t="s">
        <v>4</v>
      </c>
      <c r="G8" s="3" t="s">
        <v>5</v>
      </c>
    </row>
    <row r="9" spans="1:7" x14ac:dyDescent="0.25">
      <c r="B9" s="4" t="s">
        <v>23</v>
      </c>
      <c r="C9" s="5">
        <f>E3+E5</f>
        <v>30.217436271126392</v>
      </c>
      <c r="D9" s="5">
        <v>18.838564146852352</v>
      </c>
      <c r="E9" s="5">
        <f>C9*D9</f>
        <v>569.25311154703752</v>
      </c>
      <c r="F9" s="5">
        <f>E9*D9</f>
        <v>10723.911257674165</v>
      </c>
      <c r="G9" s="6">
        <f>C9*D9+C10*D10+C11*D11</f>
        <v>1510.8718192622164</v>
      </c>
    </row>
    <row r="10" spans="1:7" x14ac:dyDescent="0.25">
      <c r="B10" s="4" t="s">
        <v>24</v>
      </c>
      <c r="C10" s="5">
        <f>E2+E4+E5</f>
        <v>30.217436281467386</v>
      </c>
      <c r="D10" s="5">
        <v>5.7378280244344175</v>
      </c>
      <c r="E10" s="5">
        <f t="shared" ref="E10:E11" si="1">C10*D10</f>
        <v>173.38245272236489</v>
      </c>
      <c r="F10" s="5"/>
      <c r="G10" s="6"/>
    </row>
    <row r="11" spans="1:7" x14ac:dyDescent="0.25">
      <c r="B11" s="4" t="s">
        <v>25</v>
      </c>
      <c r="C11" s="5">
        <f>E2+E6</f>
        <v>30.217436493225556</v>
      </c>
      <c r="D11" s="5">
        <v>25.42360782871323</v>
      </c>
      <c r="E11" s="5">
        <f t="shared" si="1"/>
        <v>768.23625499281411</v>
      </c>
      <c r="F11" s="5"/>
      <c r="G11" s="6"/>
    </row>
    <row r="12" spans="1:7" ht="15.75" thickBot="1" x14ac:dyDescent="0.3">
      <c r="B12" s="7"/>
      <c r="C12" s="8">
        <f>((C11+C9)-300)^2</f>
        <v>57391.450187432238</v>
      </c>
      <c r="D12" s="8">
        <f>SUM(D9:D11)</f>
        <v>50</v>
      </c>
      <c r="E12" s="8">
        <f>SUM(E9:E11)</f>
        <v>1510.8718192622164</v>
      </c>
      <c r="F12" s="8"/>
      <c r="G12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Example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Shibely</dc:creator>
  <cp:lastModifiedBy>Promothes Saha</cp:lastModifiedBy>
  <dcterms:created xsi:type="dcterms:W3CDTF">2019-09-24T02:56:43Z</dcterms:created>
  <dcterms:modified xsi:type="dcterms:W3CDTF">2019-09-24T19:27:32Z</dcterms:modified>
</cp:coreProperties>
</file>