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hap\Dropbox\1. Courses\11. Fall 2018 CE 45000 - Transport Policy and Planning\Fall 2018 Transport Policy and Planning\Exams\Exam 3\Solution\"/>
    </mc:Choice>
  </mc:AlternateContent>
  <bookViews>
    <workbookView xWindow="0" yWindow="0" windowWidth="21570" windowHeight="8160"/>
  </bookViews>
  <sheets>
    <sheet name="Sheet1" sheetId="1" r:id="rId1"/>
    <sheet name="Problem 1" sheetId="3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N19" i="2" l="1"/>
  <c r="M19" i="2"/>
  <c r="L19" i="2"/>
  <c r="K19" i="2"/>
  <c r="D19" i="2"/>
  <c r="E19" i="2"/>
  <c r="F19" i="2"/>
  <c r="C19" i="2"/>
  <c r="D17" i="2"/>
  <c r="E17" i="2"/>
  <c r="F17" i="2"/>
  <c r="C17" i="2"/>
  <c r="V25" i="2"/>
  <c r="U25" i="2"/>
  <c r="T25" i="2"/>
  <c r="S25" i="2"/>
  <c r="V24" i="2"/>
  <c r="U24" i="2"/>
  <c r="T24" i="2"/>
  <c r="S24" i="2"/>
  <c r="V23" i="2"/>
  <c r="U23" i="2"/>
  <c r="T23" i="2"/>
  <c r="S23" i="2"/>
  <c r="V22" i="2"/>
  <c r="U22" i="2"/>
  <c r="T22" i="2"/>
  <c r="S22" i="2"/>
  <c r="K22" i="2"/>
  <c r="L22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D11" i="2"/>
  <c r="F11" i="2"/>
  <c r="F12" i="2"/>
  <c r="F13" i="2"/>
  <c r="E11" i="2"/>
  <c r="E12" i="2"/>
  <c r="E13" i="2"/>
  <c r="D12" i="2"/>
  <c r="D13" i="2"/>
  <c r="C11" i="2"/>
  <c r="C12" i="2"/>
  <c r="C13" i="2"/>
  <c r="F10" i="2"/>
  <c r="E10" i="2"/>
  <c r="D10" i="2"/>
  <c r="C10" i="2"/>
  <c r="N10" i="2" l="1"/>
  <c r="N12" i="2"/>
  <c r="V10" i="2"/>
  <c r="T12" i="2"/>
  <c r="V13" i="2"/>
  <c r="V11" i="2"/>
  <c r="U10" i="2"/>
  <c r="L11" i="2"/>
  <c r="U12" i="2"/>
  <c r="V12" i="2"/>
  <c r="T10" i="2"/>
  <c r="S11" i="2"/>
  <c r="T11" i="2"/>
  <c r="U11" i="2"/>
  <c r="U13" i="2"/>
  <c r="M11" i="2"/>
  <c r="N11" i="2"/>
  <c r="M12" i="2"/>
  <c r="K11" i="2"/>
  <c r="S13" i="2"/>
  <c r="S10" i="2"/>
  <c r="T13" i="2"/>
  <c r="S12" i="2"/>
  <c r="M10" i="2"/>
  <c r="L10" i="2"/>
  <c r="M13" i="2"/>
  <c r="N13" i="2"/>
  <c r="K13" i="2"/>
  <c r="K10" i="2"/>
  <c r="L13" i="2"/>
  <c r="K12" i="2"/>
  <c r="L12" i="2"/>
  <c r="C24" i="2"/>
  <c r="C23" i="2"/>
  <c r="D23" i="2"/>
  <c r="E23" i="2"/>
  <c r="F23" i="2"/>
  <c r="D24" i="2"/>
  <c r="E24" i="2"/>
  <c r="F24" i="2"/>
  <c r="C25" i="2"/>
  <c r="D25" i="2"/>
  <c r="E25" i="2"/>
  <c r="F25" i="2"/>
  <c r="D22" i="2"/>
  <c r="E22" i="2"/>
  <c r="F22" i="2"/>
  <c r="C22" i="2"/>
  <c r="G3" i="2"/>
  <c r="G4" i="2"/>
  <c r="G5" i="2"/>
  <c r="G6" i="2"/>
  <c r="G2" i="2"/>
  <c r="F7" i="2"/>
  <c r="F6" i="2"/>
  <c r="F3" i="2"/>
  <c r="F4" i="2"/>
  <c r="F5" i="2"/>
  <c r="F2" i="2"/>
  <c r="E6" i="2"/>
  <c r="E3" i="2"/>
  <c r="E4" i="2"/>
  <c r="E5" i="2"/>
  <c r="E2" i="2"/>
  <c r="V14" i="2" l="1"/>
  <c r="T14" i="2"/>
  <c r="L14" i="2"/>
  <c r="U14" i="2"/>
  <c r="W11" i="2"/>
  <c r="O11" i="2"/>
  <c r="W12" i="2"/>
  <c r="N14" i="2"/>
  <c r="M14" i="2"/>
  <c r="O10" i="2"/>
  <c r="S14" i="2"/>
  <c r="W10" i="2"/>
  <c r="W13" i="2"/>
  <c r="O12" i="2"/>
  <c r="O13" i="2"/>
  <c r="K14" i="2"/>
  <c r="K17" i="2" s="1"/>
  <c r="G12" i="2"/>
  <c r="E14" i="2"/>
  <c r="G11" i="2"/>
  <c r="C14" i="2"/>
  <c r="T17" i="2" l="1"/>
  <c r="T19" i="2" s="1"/>
  <c r="V17" i="2"/>
  <c r="V19" i="2" s="1"/>
  <c r="U17" i="2"/>
  <c r="U19" i="2" s="1"/>
  <c r="S17" i="2"/>
  <c r="S19" i="2" s="1"/>
  <c r="L17" i="2"/>
  <c r="M17" i="2"/>
  <c r="N17" i="2"/>
  <c r="F2" i="1"/>
  <c r="G2" i="1"/>
  <c r="G3" i="1"/>
  <c r="H3" i="1" s="1"/>
  <c r="F3" i="1"/>
  <c r="G10" i="2" l="1"/>
  <c r="D14" i="2"/>
  <c r="F14" i="2" l="1"/>
  <c r="G13" i="2" l="1"/>
</calcChain>
</file>

<file path=xl/sharedStrings.xml><?xml version="1.0" encoding="utf-8"?>
<sst xmlns="http://schemas.openxmlformats.org/spreadsheetml/2006/main" count="17" uniqueCount="17">
  <si>
    <t>Alternative</t>
  </si>
  <si>
    <t>Initial Construction Costs ($)</t>
  </si>
  <si>
    <t>Annual Operating Costs ($)</t>
  </si>
  <si>
    <t>Useful Life (Years)</t>
  </si>
  <si>
    <t>Salvage Value ($)</t>
  </si>
  <si>
    <t>I</t>
  </si>
  <si>
    <t>II</t>
  </si>
  <si>
    <t>NPW</t>
  </si>
  <si>
    <t>P/A, I,n</t>
  </si>
  <si>
    <t>P/F,I,n</t>
  </si>
  <si>
    <t>Zone</t>
  </si>
  <si>
    <t>Households</t>
  </si>
  <si>
    <t>Trips_Trip Generation</t>
  </si>
  <si>
    <t>Trips_Trip Attraction</t>
  </si>
  <si>
    <t>Income</t>
  </si>
  <si>
    <r>
      <t>Office space (ft</t>
    </r>
    <r>
      <rPr>
        <vertAlign val="superscript"/>
        <sz val="10"/>
        <color theme="1"/>
        <rFont val="CMU Serif"/>
      </rPr>
      <t>2</t>
    </r>
    <r>
      <rPr>
        <sz val="10"/>
        <color theme="1"/>
        <rFont val="CMU Serif"/>
      </rPr>
      <t>)</t>
    </r>
  </si>
  <si>
    <t>Balanced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</si>
</sst>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</font>
    <font>
      <sz val="11"/>
      <color theme="1"/>
      <name val="CMU Serif"/>
    </font>
    <font>
      <sz val="10"/>
      <color theme="1"/>
      <name val="CMU Serif"/>
    </font>
    <font>
      <vertAlign val="superscript"/>
      <sz val="10"/>
      <color theme="1"/>
      <name val="CMU Serif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" fontId="0" fillId="0" borderId="0" xfId="0" applyNumberForma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11" fontId="2" fillId="5" borderId="0" xfId="0" applyNumberFormat="1" applyFont="1" applyFill="1" applyAlignment="1">
      <alignment horizontal="center" vertical="center"/>
    </xf>
    <xf numFmtId="11" fontId="2" fillId="5" borderId="10" xfId="0" applyNumberFormat="1" applyFont="1" applyFill="1" applyBorder="1" applyAlignment="1">
      <alignment horizontal="center" vertical="center"/>
    </xf>
    <xf numFmtId="0" fontId="0" fillId="6" borderId="0" xfId="0" applyFill="1"/>
    <xf numFmtId="1" fontId="0" fillId="6" borderId="0" xfId="0" applyNumberFormat="1" applyFill="1"/>
    <xf numFmtId="2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3</xdr:row>
      <xdr:rowOff>47625</xdr:rowOff>
    </xdr:from>
    <xdr:to>
      <xdr:col>20</xdr:col>
      <xdr:colOff>666026</xdr:colOff>
      <xdr:row>17</xdr:row>
      <xdr:rowOff>56799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1552575"/>
          <a:ext cx="5790476" cy="2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I21" sqref="I21"/>
    </sheetView>
  </sheetViews>
  <sheetFormatPr defaultRowHeight="15.75" x14ac:dyDescent="0.25"/>
  <cols>
    <col min="2" max="2" width="11.75" customWidth="1"/>
    <col min="8" max="8" width="12.625" bestFit="1" customWidth="1"/>
  </cols>
  <sheetData>
    <row r="1" spans="1:8" ht="66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8</v>
      </c>
      <c r="G1" s="6" t="s">
        <v>9</v>
      </c>
      <c r="H1" s="6" t="s">
        <v>7</v>
      </c>
    </row>
    <row r="2" spans="1:8" ht="17.25" thickBot="1" x14ac:dyDescent="0.3">
      <c r="A2" s="3" t="s">
        <v>5</v>
      </c>
      <c r="B2" s="4">
        <v>10000</v>
      </c>
      <c r="C2" s="4">
        <v>900</v>
      </c>
      <c r="D2" s="5">
        <v>10</v>
      </c>
      <c r="E2" s="4">
        <v>2500</v>
      </c>
      <c r="F2">
        <f>((1+0.1)^D2-1)/(0.1*(1+0.1)^D2)</f>
        <v>6.1445671057046853</v>
      </c>
      <c r="G2">
        <f>E2/(1+0.1)^D2</f>
        <v>963.8582235738287</v>
      </c>
      <c r="H2" s="7">
        <f>-B2+(-C2)*F2+G2</f>
        <v>-14566.252171560387</v>
      </c>
    </row>
    <row r="3" spans="1:8" ht="17.25" thickBot="1" x14ac:dyDescent="0.3">
      <c r="A3" s="3" t="s">
        <v>6</v>
      </c>
      <c r="B3" s="4">
        <v>12000</v>
      </c>
      <c r="C3" s="4">
        <v>1500</v>
      </c>
      <c r="D3" s="5">
        <v>6</v>
      </c>
      <c r="E3" s="4">
        <v>5000</v>
      </c>
      <c r="F3">
        <f t="shared" ref="F3" si="0">((1+0.1)^D3-1)/(0.1*(1+0.1)^D3)</f>
        <v>4.355260699462228</v>
      </c>
      <c r="G3">
        <f t="shared" ref="G3" si="1">E3/(1+0.1)^D3</f>
        <v>2822.3696502688858</v>
      </c>
      <c r="H3" s="7">
        <f t="shared" ref="H3" si="2">-B3+(-C3)*F3+G3</f>
        <v>-15710.521398924457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E2" sqref="E2"/>
    </sheetView>
  </sheetViews>
  <sheetFormatPr defaultRowHeight="15.75" x14ac:dyDescent="0.25"/>
  <cols>
    <col min="5" max="5" width="17.875" bestFit="1" customWidth="1"/>
    <col min="6" max="6" width="17.125" bestFit="1" customWidth="1"/>
  </cols>
  <sheetData>
    <row r="1" spans="1:24" ht="16.5" thickBot="1" x14ac:dyDescent="0.3">
      <c r="A1" s="8" t="s">
        <v>10</v>
      </c>
      <c r="B1" s="9" t="s">
        <v>11</v>
      </c>
      <c r="C1" s="14" t="s">
        <v>14</v>
      </c>
      <c r="D1" s="14" t="s">
        <v>15</v>
      </c>
      <c r="E1" t="s">
        <v>12</v>
      </c>
      <c r="F1" t="s">
        <v>13</v>
      </c>
      <c r="G1" t="s">
        <v>16</v>
      </c>
    </row>
    <row r="2" spans="1:24" x14ac:dyDescent="0.25">
      <c r="A2" s="10">
        <v>1</v>
      </c>
      <c r="B2" s="11">
        <v>23000</v>
      </c>
      <c r="C2" s="15">
        <v>30000</v>
      </c>
      <c r="D2" s="17">
        <v>2000000</v>
      </c>
      <c r="E2">
        <f>0.82*B2</f>
        <v>18860</v>
      </c>
      <c r="F2">
        <f>2500+C2/3000+D2/250</f>
        <v>10510</v>
      </c>
      <c r="G2">
        <f>F2*$F$7</f>
        <v>8006.7950489518707</v>
      </c>
    </row>
    <row r="3" spans="1:24" x14ac:dyDescent="0.25">
      <c r="A3" s="10">
        <v>2</v>
      </c>
      <c r="B3" s="11">
        <v>35000</v>
      </c>
      <c r="C3" s="15">
        <v>25000</v>
      </c>
      <c r="D3" s="17">
        <v>3000000</v>
      </c>
      <c r="E3">
        <f t="shared" ref="E3:E5" si="0">0.82*B3</f>
        <v>28700</v>
      </c>
      <c r="F3">
        <f t="shared" ref="F3:F5" si="1">2500+C3/3000+D3/250</f>
        <v>14508.333333333334</v>
      </c>
      <c r="G3">
        <f t="shared" ref="G3:G6" si="2">F3*$F$7</f>
        <v>11052.830780387891</v>
      </c>
    </row>
    <row r="4" spans="1:24" x14ac:dyDescent="0.25">
      <c r="A4" s="10">
        <v>3</v>
      </c>
      <c r="B4" s="11">
        <v>85000</v>
      </c>
      <c r="C4" s="15">
        <v>55000</v>
      </c>
      <c r="D4" s="17">
        <v>10000000</v>
      </c>
      <c r="E4">
        <f t="shared" si="0"/>
        <v>69700</v>
      </c>
      <c r="F4">
        <f t="shared" si="1"/>
        <v>42518.333333333336</v>
      </c>
      <c r="G4">
        <f t="shared" si="2"/>
        <v>32391.587138251063</v>
      </c>
    </row>
    <row r="5" spans="1:24" ht="16.5" thickBot="1" x14ac:dyDescent="0.3">
      <c r="A5" s="12">
        <v>4</v>
      </c>
      <c r="B5" s="13">
        <v>15000</v>
      </c>
      <c r="C5" s="16">
        <v>85000</v>
      </c>
      <c r="D5" s="18">
        <v>25000000</v>
      </c>
      <c r="E5">
        <f t="shared" si="0"/>
        <v>12300</v>
      </c>
      <c r="F5">
        <f t="shared" si="1"/>
        <v>102528.33333333333</v>
      </c>
      <c r="G5">
        <f t="shared" si="2"/>
        <v>78108.787032409164</v>
      </c>
    </row>
    <row r="6" spans="1:24" x14ac:dyDescent="0.25">
      <c r="E6">
        <f>SUM(E2:E5)</f>
        <v>129560</v>
      </c>
      <c r="F6">
        <f>SUM(F2:F5)</f>
        <v>170065</v>
      </c>
      <c r="G6">
        <f t="shared" si="2"/>
        <v>129560</v>
      </c>
    </row>
    <row r="7" spans="1:24" x14ac:dyDescent="0.25">
      <c r="F7">
        <f>E6/F6</f>
        <v>0.76182636050921704</v>
      </c>
    </row>
    <row r="9" spans="1:24" x14ac:dyDescent="0.25">
      <c r="C9">
        <v>1</v>
      </c>
      <c r="D9">
        <v>2</v>
      </c>
      <c r="E9">
        <v>3</v>
      </c>
      <c r="F9">
        <v>4</v>
      </c>
      <c r="K9">
        <v>1</v>
      </c>
      <c r="L9">
        <v>2</v>
      </c>
      <c r="M9">
        <v>3</v>
      </c>
      <c r="N9">
        <v>4</v>
      </c>
      <c r="S9">
        <v>1</v>
      </c>
      <c r="T9">
        <v>2</v>
      </c>
      <c r="U9">
        <v>3</v>
      </c>
      <c r="V9">
        <v>4</v>
      </c>
    </row>
    <row r="10" spans="1:24" x14ac:dyDescent="0.25">
      <c r="B10">
        <v>1</v>
      </c>
      <c r="C10">
        <f>C22/SUM(C22:F22)*H10</f>
        <v>3962.4260085602405</v>
      </c>
      <c r="D10">
        <f>D22/SUM(C22:F22)*H10</f>
        <v>1823.2856752572625</v>
      </c>
      <c r="E10">
        <f>E22/SUM(C22:F22)*H10</f>
        <v>5343.3476004006916</v>
      </c>
      <c r="F10">
        <f>F22/SUM(C22:F22)*H10</f>
        <v>7730.9407157818041</v>
      </c>
      <c r="G10">
        <f t="shared" ref="G10:G13" si="3">SUM(C10:F10)</f>
        <v>18860</v>
      </c>
      <c r="H10">
        <v>18860</v>
      </c>
      <c r="J10">
        <v>1</v>
      </c>
      <c r="K10">
        <f>K22/SUM(K22:N22)*P10</f>
        <v>3648.8445403663327</v>
      </c>
      <c r="L10">
        <f>L22/SUM(K22:N22)*P10</f>
        <v>1751.7773589909737</v>
      </c>
      <c r="M10">
        <f>M22/SUM(K22:N22)*P10</f>
        <v>3757.9468151840128</v>
      </c>
      <c r="N10">
        <f>N22/SUM(K22:N22)*P10</f>
        <v>9701.4312854586824</v>
      </c>
      <c r="O10">
        <f>SUM(K10:N10)</f>
        <v>18860</v>
      </c>
      <c r="P10">
        <v>18860</v>
      </c>
      <c r="R10">
        <v>1</v>
      </c>
      <c r="S10">
        <f>S22/SUM(S22:V22)*X10</f>
        <v>3618.647763622494</v>
      </c>
      <c r="T10">
        <f>T22/SUM(S22:V22)*X10</f>
        <v>1813.5133294479883</v>
      </c>
      <c r="U10">
        <f>U22/SUM(S22:V22)*X10</f>
        <v>3615.0582982736105</v>
      </c>
      <c r="V10">
        <f>V22/SUM(S22:V22)*X10</f>
        <v>9812.7806086559085</v>
      </c>
      <c r="W10">
        <f>SUM(S10:V10)</f>
        <v>18860</v>
      </c>
      <c r="X10">
        <v>18860</v>
      </c>
    </row>
    <row r="11" spans="1:24" x14ac:dyDescent="0.25">
      <c r="B11">
        <v>2</v>
      </c>
      <c r="C11">
        <f t="shared" ref="C11:C13" si="4">C23/SUM(C23:F23)*H11</f>
        <v>1656.6695287455852</v>
      </c>
      <c r="D11">
        <f>D23/SUM(C23:F23)*H11</f>
        <v>6860.7555888345978</v>
      </c>
      <c r="E11">
        <f t="shared" ref="E11:E13" si="5">E23/SUM(C23:F23)*H11</f>
        <v>4021.246084474657</v>
      </c>
      <c r="F11">
        <f t="shared" ref="F11:F13" si="6">F23/SUM(C23:F23)*H11</f>
        <v>16161.32879794516</v>
      </c>
      <c r="G11">
        <f t="shared" si="3"/>
        <v>28700</v>
      </c>
      <c r="H11">
        <v>28700</v>
      </c>
      <c r="J11">
        <v>2</v>
      </c>
      <c r="K11">
        <f t="shared" ref="K11:K13" si="7">K23/SUM(K23:N23)*P11</f>
        <v>1402.1559007887629</v>
      </c>
      <c r="L11">
        <f>L23/SUM(K23:N23)*P11</f>
        <v>6058.461631466691</v>
      </c>
      <c r="M11">
        <f t="shared" ref="M11:M13" si="8">M23/SUM(K23:N23)*P11</f>
        <v>2599.3459129987646</v>
      </c>
      <c r="N11">
        <f t="shared" ref="N11:N13" si="9">N23/SUM(K23:N23)*P11</f>
        <v>18640.036554745784</v>
      </c>
      <c r="O11">
        <f t="shared" ref="O11" si="10">SUM(K11:N11)</f>
        <v>28700</v>
      </c>
      <c r="P11">
        <v>28700</v>
      </c>
      <c r="R11">
        <v>2</v>
      </c>
      <c r="S11">
        <f t="shared" ref="S11:S13" si="11">S23/SUM(S23:V23)*X11</f>
        <v>1375.3600351877787</v>
      </c>
      <c r="T11">
        <f>T23/SUM(S23:V23)*X11</f>
        <v>6203.4509230475251</v>
      </c>
      <c r="U11">
        <f t="shared" ref="U11:U13" si="12">U23/SUM(S23:V23)*X11</f>
        <v>2473.1923800220643</v>
      </c>
      <c r="V11">
        <f t="shared" ref="V11:V13" si="13">V23/SUM(S23:V23)*X11</f>
        <v>18647.996661742633</v>
      </c>
      <c r="W11">
        <f t="shared" ref="W11" si="14">SUM(S11:V11)</f>
        <v>28700</v>
      </c>
      <c r="X11">
        <v>28700</v>
      </c>
    </row>
    <row r="12" spans="1:24" x14ac:dyDescent="0.25">
      <c r="B12">
        <v>3</v>
      </c>
      <c r="C12">
        <f t="shared" si="4"/>
        <v>2938.435208150876</v>
      </c>
      <c r="D12">
        <f t="shared" ref="D12:D13" si="15">D24/SUM(C24:F24)*H12</f>
        <v>2433.7848227358118</v>
      </c>
      <c r="E12">
        <f t="shared" si="5"/>
        <v>35662.426543833019</v>
      </c>
      <c r="F12">
        <f t="shared" si="6"/>
        <v>28665.353425280278</v>
      </c>
      <c r="G12">
        <f>SUM(C12:F12)</f>
        <v>69699.999999999985</v>
      </c>
      <c r="H12">
        <v>69700</v>
      </c>
      <c r="J12">
        <v>3</v>
      </c>
      <c r="K12">
        <f t="shared" si="7"/>
        <v>2853.3872500901775</v>
      </c>
      <c r="L12">
        <f t="shared" ref="L12:L13" si="16">L24/SUM(K24:N24)*P12</f>
        <v>2465.79387708071</v>
      </c>
      <c r="M12">
        <f t="shared" si="8"/>
        <v>26448.344590470981</v>
      </c>
      <c r="N12">
        <f t="shared" si="9"/>
        <v>37932.474282358133</v>
      </c>
      <c r="O12">
        <f>SUM(K12:N12)</f>
        <v>69700</v>
      </c>
      <c r="P12">
        <v>69700</v>
      </c>
      <c r="R12">
        <v>3</v>
      </c>
      <c r="S12">
        <f t="shared" si="11"/>
        <v>2850.5075652818241</v>
      </c>
      <c r="T12">
        <f t="shared" ref="T12:T13" si="17">T24/SUM(S24:V24)*X12</f>
        <v>2571.3970647092729</v>
      </c>
      <c r="U12">
        <f t="shared" si="12"/>
        <v>25629.12040950693</v>
      </c>
      <c r="V12">
        <f t="shared" si="13"/>
        <v>38648.974960501975</v>
      </c>
      <c r="W12">
        <f>SUM(S12:V12)</f>
        <v>69700</v>
      </c>
      <c r="X12">
        <v>69700</v>
      </c>
    </row>
    <row r="13" spans="1:24" x14ac:dyDescent="0.25">
      <c r="B13">
        <v>4</v>
      </c>
      <c r="C13">
        <f t="shared" si="4"/>
        <v>209.11325334553132</v>
      </c>
      <c r="D13">
        <f t="shared" si="15"/>
        <v>481.11081255229152</v>
      </c>
      <c r="E13">
        <f t="shared" si="5"/>
        <v>1409.9503663436542</v>
      </c>
      <c r="F13">
        <f t="shared" si="6"/>
        <v>10199.825567758522</v>
      </c>
      <c r="G13">
        <f t="shared" si="3"/>
        <v>12300</v>
      </c>
      <c r="H13">
        <v>12300</v>
      </c>
      <c r="J13">
        <v>4</v>
      </c>
      <c r="K13">
        <f t="shared" si="7"/>
        <v>163.95811706681238</v>
      </c>
      <c r="L13">
        <f t="shared" si="16"/>
        <v>393.5740672465011</v>
      </c>
      <c r="M13">
        <f t="shared" si="8"/>
        <v>844.3027334249432</v>
      </c>
      <c r="N13">
        <f t="shared" si="9"/>
        <v>10898.165082261743</v>
      </c>
      <c r="O13">
        <f t="shared" ref="O13" si="18">SUM(K13:N13)</f>
        <v>12300</v>
      </c>
      <c r="P13">
        <v>12300</v>
      </c>
      <c r="R13">
        <v>4</v>
      </c>
      <c r="S13">
        <f t="shared" si="11"/>
        <v>161.21849778812435</v>
      </c>
      <c r="T13">
        <f t="shared" si="17"/>
        <v>403.97948873540253</v>
      </c>
      <c r="U13">
        <f t="shared" si="12"/>
        <v>805.29289714665526</v>
      </c>
      <c r="V13">
        <f t="shared" si="13"/>
        <v>10929.509116329817</v>
      </c>
      <c r="W13">
        <f t="shared" ref="W13" si="19">SUM(S13:V13)</f>
        <v>12299.999999999998</v>
      </c>
      <c r="X13">
        <v>12300</v>
      </c>
    </row>
    <row r="14" spans="1:24" x14ac:dyDescent="0.25">
      <c r="C14">
        <f>SUM(C10:C13)</f>
        <v>8766.6439988022321</v>
      </c>
      <c r="D14">
        <f t="shared" ref="D14:F14" si="20">SUM(D10:D13)</f>
        <v>11598.936899379964</v>
      </c>
      <c r="E14">
        <f t="shared" si="20"/>
        <v>46436.970595052022</v>
      </c>
      <c r="F14">
        <f t="shared" si="20"/>
        <v>62757.448506765766</v>
      </c>
      <c r="K14">
        <f>SUM(K10:K13)</f>
        <v>8068.345808312085</v>
      </c>
      <c r="L14">
        <f t="shared" ref="L14:N14" si="21">SUM(L10:L13)</f>
        <v>10669.606934784877</v>
      </c>
      <c r="M14">
        <f t="shared" si="21"/>
        <v>33649.940052078702</v>
      </c>
      <c r="N14">
        <f t="shared" si="21"/>
        <v>77172.107204824337</v>
      </c>
      <c r="S14">
        <f>SUM(S10:S13)</f>
        <v>8005.7338618802214</v>
      </c>
      <c r="T14">
        <f t="shared" ref="T14:V14" si="22">SUM(T10:T13)</f>
        <v>10992.340805940188</v>
      </c>
      <c r="U14">
        <f t="shared" si="22"/>
        <v>32522.663984949257</v>
      </c>
      <c r="V14">
        <f t="shared" si="22"/>
        <v>78039.261347230335</v>
      </c>
    </row>
    <row r="15" spans="1:24" x14ac:dyDescent="0.25">
      <c r="C15">
        <v>8006.7950489518707</v>
      </c>
      <c r="D15">
        <v>11052.830780387891</v>
      </c>
      <c r="E15">
        <v>32391.587138251063</v>
      </c>
      <c r="F15">
        <v>78108.787032409164</v>
      </c>
      <c r="K15">
        <v>8006.7950489518707</v>
      </c>
      <c r="L15">
        <v>11052.830780387891</v>
      </c>
      <c r="M15">
        <v>32391.587138251063</v>
      </c>
      <c r="N15">
        <v>78108.787032409164</v>
      </c>
      <c r="S15">
        <v>8006.7950489518707</v>
      </c>
      <c r="T15">
        <v>11052.830780387891</v>
      </c>
      <c r="U15">
        <v>32391.587138251063</v>
      </c>
      <c r="V15">
        <v>78108.787032409164</v>
      </c>
    </row>
    <row r="17" spans="2:22" x14ac:dyDescent="0.25">
      <c r="C17">
        <f>C15/C14</f>
        <v>0.91332499073143858</v>
      </c>
      <c r="D17">
        <f t="shared" ref="D17:F17" si="23">D15/D14</f>
        <v>0.95291757134903754</v>
      </c>
      <c r="E17">
        <f t="shared" si="23"/>
        <v>0.69753876540995696</v>
      </c>
      <c r="F17">
        <f t="shared" si="23"/>
        <v>1.2446138090522976</v>
      </c>
      <c r="K17">
        <f>K15/K14</f>
        <v>0.99237132854459409</v>
      </c>
      <c r="L17">
        <f t="shared" ref="L17:N17" si="24">L15/L14</f>
        <v>1.0359173349070276</v>
      </c>
      <c r="M17">
        <f t="shared" si="24"/>
        <v>0.96260460161652195</v>
      </c>
      <c r="N17">
        <f t="shared" si="24"/>
        <v>1.0121375437513811</v>
      </c>
      <c r="S17">
        <f>S15/S14</f>
        <v>1.0001325533786105</v>
      </c>
      <c r="T17">
        <f t="shared" ref="T17:V17" si="25">T15/T14</f>
        <v>1.0055029202165033</v>
      </c>
      <c r="U17">
        <f t="shared" si="25"/>
        <v>0.99596967681494808</v>
      </c>
      <c r="V17">
        <f t="shared" si="25"/>
        <v>1.0008909064998639</v>
      </c>
    </row>
    <row r="18" spans="2:22" x14ac:dyDescent="0.25">
      <c r="C18">
        <v>1</v>
      </c>
      <c r="D18">
        <v>1</v>
      </c>
      <c r="E18">
        <v>1</v>
      </c>
      <c r="F18">
        <v>1</v>
      </c>
      <c r="K18">
        <v>0.91332499073143858</v>
      </c>
      <c r="L18">
        <v>0.95291757134903754</v>
      </c>
      <c r="M18">
        <v>0.69753876540995696</v>
      </c>
      <c r="N18">
        <v>1.2446138090522976</v>
      </c>
      <c r="S18">
        <v>0.90635753444513678</v>
      </c>
      <c r="T18">
        <v>0.98714383089797231</v>
      </c>
      <c r="U18">
        <v>0.67145402538953214</v>
      </c>
      <c r="V18">
        <v>1.2597203636132428</v>
      </c>
    </row>
    <row r="19" spans="2:22" x14ac:dyDescent="0.25">
      <c r="C19">
        <f>C17*C18</f>
        <v>0.91332499073143858</v>
      </c>
      <c r="D19">
        <f t="shared" ref="D19:F19" si="26">D17*D18</f>
        <v>0.95291757134903754</v>
      </c>
      <c r="E19">
        <f t="shared" si="26"/>
        <v>0.69753876540995696</v>
      </c>
      <c r="F19">
        <f t="shared" si="26"/>
        <v>1.2446138090522976</v>
      </c>
      <c r="K19">
        <f>K17*K18</f>
        <v>0.90635753444513678</v>
      </c>
      <c r="L19">
        <f t="shared" ref="L19" si="27">L17*L18</f>
        <v>0.98714383089797231</v>
      </c>
      <c r="M19">
        <f t="shared" ref="M19" si="28">M17*M18</f>
        <v>0.67145402538953214</v>
      </c>
      <c r="N19">
        <f t="shared" ref="N19" si="29">N17*N18</f>
        <v>1.2597203636132428</v>
      </c>
      <c r="S19">
        <f>S17*S18</f>
        <v>0.9064776751985566</v>
      </c>
      <c r="T19">
        <f t="shared" ref="T19" si="30">T17*T18</f>
        <v>0.99257600464161733</v>
      </c>
      <c r="U19">
        <f t="shared" ref="U19" si="31">U17*U18</f>
        <v>0.66874784866330828</v>
      </c>
      <c r="V19">
        <f t="shared" ref="V19" si="32">V17*V18</f>
        <v>1.2608426566731967</v>
      </c>
    </row>
    <row r="21" spans="2:22" x14ac:dyDescent="0.25">
      <c r="C21">
        <v>1</v>
      </c>
      <c r="D21">
        <v>2</v>
      </c>
      <c r="E21">
        <v>3</v>
      </c>
      <c r="F21">
        <v>4</v>
      </c>
      <c r="K21">
        <v>1</v>
      </c>
      <c r="L21">
        <v>2</v>
      </c>
      <c r="M21">
        <v>3</v>
      </c>
      <c r="N21">
        <v>4</v>
      </c>
      <c r="S21">
        <v>1</v>
      </c>
      <c r="T21">
        <v>2</v>
      </c>
      <c r="U21">
        <v>3</v>
      </c>
      <c r="V21">
        <v>4</v>
      </c>
    </row>
    <row r="22" spans="2:22" x14ac:dyDescent="0.25">
      <c r="B22">
        <v>1</v>
      </c>
      <c r="C22">
        <f>C$15*C$18*C28</f>
        <v>1601.3590097903743</v>
      </c>
      <c r="D22">
        <f t="shared" ref="D22:F22" si="33">D$15*D$18*D28</f>
        <v>736.85538535919272</v>
      </c>
      <c r="E22">
        <f t="shared" si="33"/>
        <v>2159.4391425500708</v>
      </c>
      <c r="F22">
        <f t="shared" si="33"/>
        <v>3124.3514812963667</v>
      </c>
      <c r="J22">
        <v>1</v>
      </c>
      <c r="K22">
        <f>K$15*K$18*K28</f>
        <v>1462.5612027744992</v>
      </c>
      <c r="L22">
        <f>L$15*L$18*L28</f>
        <v>702.162444251941</v>
      </c>
      <c r="M22">
        <f t="shared" ref="M22:N22" si="34">M$15*M$18*M28</f>
        <v>1506.2925134723125</v>
      </c>
      <c r="N22">
        <f t="shared" si="34"/>
        <v>3888.6109979544594</v>
      </c>
      <c r="R22">
        <v>1</v>
      </c>
      <c r="S22">
        <f>S$15*S$18*S28</f>
        <v>1451.4038038751094</v>
      </c>
      <c r="T22">
        <f>T$15*T$18*T28</f>
        <v>727.38224792127517</v>
      </c>
      <c r="U22">
        <f t="shared" ref="U22:V22" si="35">U$15*U$18*U28</f>
        <v>1449.9641048489648</v>
      </c>
      <c r="V22">
        <f t="shared" si="35"/>
        <v>3935.8091840742327</v>
      </c>
    </row>
    <row r="23" spans="2:22" x14ac:dyDescent="0.25">
      <c r="B23">
        <v>2</v>
      </c>
      <c r="C23">
        <f t="shared" ref="C23:F23" si="36">C$15*C$18*C29</f>
        <v>533.78633659679133</v>
      </c>
      <c r="D23">
        <f t="shared" si="36"/>
        <v>2210.5661560775784</v>
      </c>
      <c r="E23">
        <f t="shared" si="36"/>
        <v>1295.6634855300426</v>
      </c>
      <c r="F23">
        <f t="shared" si="36"/>
        <v>5207.2524688272779</v>
      </c>
      <c r="J23">
        <v>2</v>
      </c>
      <c r="K23">
        <f t="shared" ref="K23:N23" si="37">K$15*K$18*K29</f>
        <v>487.52040092483304</v>
      </c>
      <c r="L23">
        <f t="shared" si="37"/>
        <v>2106.487332755823</v>
      </c>
      <c r="M23">
        <f t="shared" si="37"/>
        <v>903.77550808338754</v>
      </c>
      <c r="N23">
        <f t="shared" si="37"/>
        <v>6481.0183299240989</v>
      </c>
      <c r="R23">
        <v>2</v>
      </c>
      <c r="S23">
        <f t="shared" ref="S23:V23" si="38">S$15*S$18*S29</f>
        <v>483.80126795836975</v>
      </c>
      <c r="T23">
        <f t="shared" si="38"/>
        <v>2182.1467437638253</v>
      </c>
      <c r="U23">
        <f t="shared" si="38"/>
        <v>869.97846290937889</v>
      </c>
      <c r="V23">
        <f t="shared" si="38"/>
        <v>6559.6819734570545</v>
      </c>
    </row>
    <row r="24" spans="2:22" x14ac:dyDescent="0.25">
      <c r="B24">
        <v>3</v>
      </c>
      <c r="C24">
        <f t="shared" ref="C24:F24" si="39">C$15*C$18*C30</f>
        <v>533.78633659679133</v>
      </c>
      <c r="D24">
        <f t="shared" si="39"/>
        <v>442.11323121551561</v>
      </c>
      <c r="E24">
        <f t="shared" si="39"/>
        <v>6478.3174276502132</v>
      </c>
      <c r="F24">
        <f t="shared" si="39"/>
        <v>5207.2524688272779</v>
      </c>
      <c r="J24">
        <v>3</v>
      </c>
      <c r="K24">
        <f t="shared" ref="K24:N24" si="40">K$15*K$18*K30</f>
        <v>487.52040092483304</v>
      </c>
      <c r="L24">
        <f t="shared" si="40"/>
        <v>421.29746655116463</v>
      </c>
      <c r="M24">
        <f t="shared" si="40"/>
        <v>4518.8775404169382</v>
      </c>
      <c r="N24">
        <f t="shared" si="40"/>
        <v>6481.0183299240989</v>
      </c>
      <c r="R24">
        <v>3</v>
      </c>
      <c r="S24">
        <f t="shared" ref="S24:V24" si="41">S$15*S$18*S30</f>
        <v>483.80126795836975</v>
      </c>
      <c r="T24">
        <f t="shared" si="41"/>
        <v>436.42934875276507</v>
      </c>
      <c r="U24">
        <f t="shared" si="41"/>
        <v>4349.8923145468943</v>
      </c>
      <c r="V24">
        <f t="shared" si="41"/>
        <v>6559.6819734570545</v>
      </c>
    </row>
    <row r="25" spans="2:22" x14ac:dyDescent="0.25">
      <c r="B25">
        <v>4</v>
      </c>
      <c r="C25">
        <f t="shared" ref="C25:F25" si="42">C$15*C$18*C31</f>
        <v>320.27180195807483</v>
      </c>
      <c r="D25">
        <f t="shared" si="42"/>
        <v>736.85538535919272</v>
      </c>
      <c r="E25">
        <f t="shared" si="42"/>
        <v>2159.4391425500708</v>
      </c>
      <c r="F25">
        <f t="shared" si="42"/>
        <v>15621.757406481833</v>
      </c>
      <c r="J25">
        <v>4</v>
      </c>
      <c r="K25">
        <f t="shared" ref="K25:N25" si="43">K$15*K$18*K31</f>
        <v>292.51224055489985</v>
      </c>
      <c r="L25">
        <f t="shared" si="43"/>
        <v>702.162444251941</v>
      </c>
      <c r="M25">
        <f t="shared" si="43"/>
        <v>1506.2925134723125</v>
      </c>
      <c r="N25">
        <f t="shared" si="43"/>
        <v>19443.054989772296</v>
      </c>
      <c r="R25">
        <v>4</v>
      </c>
      <c r="S25">
        <f t="shared" ref="S25:V25" si="44">S$15*S$18*S31</f>
        <v>290.28076077502186</v>
      </c>
      <c r="T25">
        <f t="shared" si="44"/>
        <v>727.38224792127517</v>
      </c>
      <c r="U25">
        <f t="shared" si="44"/>
        <v>1449.9641048489648</v>
      </c>
      <c r="V25">
        <f t="shared" si="44"/>
        <v>19679.045920371165</v>
      </c>
    </row>
    <row r="27" spans="2:22" x14ac:dyDescent="0.25">
      <c r="B27" s="19"/>
      <c r="C27" s="20">
        <v>1</v>
      </c>
      <c r="D27" s="20">
        <v>2</v>
      </c>
      <c r="E27" s="20">
        <v>3</v>
      </c>
      <c r="F27" s="20">
        <v>4</v>
      </c>
      <c r="J27" s="19"/>
      <c r="K27" s="20">
        <v>1</v>
      </c>
      <c r="L27" s="20">
        <v>2</v>
      </c>
      <c r="M27" s="20">
        <v>3</v>
      </c>
      <c r="N27" s="20">
        <v>4</v>
      </c>
      <c r="R27" s="19"/>
      <c r="S27" s="20">
        <v>1</v>
      </c>
      <c r="T27" s="20">
        <v>2</v>
      </c>
      <c r="U27" s="20">
        <v>3</v>
      </c>
      <c r="V27" s="20">
        <v>4</v>
      </c>
    </row>
    <row r="28" spans="2:22" x14ac:dyDescent="0.25">
      <c r="B28" s="19">
        <v>1</v>
      </c>
      <c r="C28" s="21">
        <v>0.2</v>
      </c>
      <c r="D28" s="21">
        <v>6.6666666666666666E-2</v>
      </c>
      <c r="E28" s="21">
        <v>6.6666666666666666E-2</v>
      </c>
      <c r="F28" s="21">
        <v>0.04</v>
      </c>
      <c r="J28" s="19">
        <v>1</v>
      </c>
      <c r="K28" s="21">
        <v>0.2</v>
      </c>
      <c r="L28" s="21">
        <v>6.6666666666666666E-2</v>
      </c>
      <c r="M28" s="21">
        <v>6.6666666666666666E-2</v>
      </c>
      <c r="N28" s="21">
        <v>0.04</v>
      </c>
      <c r="R28" s="19">
        <v>1</v>
      </c>
      <c r="S28" s="21">
        <v>0.2</v>
      </c>
      <c r="T28" s="21">
        <v>6.6666666666666666E-2</v>
      </c>
      <c r="U28" s="21">
        <v>6.6666666666666666E-2</v>
      </c>
      <c r="V28" s="21">
        <v>0.04</v>
      </c>
    </row>
    <row r="29" spans="2:22" x14ac:dyDescent="0.25">
      <c r="B29" s="19">
        <v>2</v>
      </c>
      <c r="C29" s="21">
        <v>6.6666666666666666E-2</v>
      </c>
      <c r="D29" s="21">
        <v>0.2</v>
      </c>
      <c r="E29" s="21">
        <v>0.04</v>
      </c>
      <c r="F29" s="21">
        <v>6.6666666666666666E-2</v>
      </c>
      <c r="J29" s="19">
        <v>2</v>
      </c>
      <c r="K29" s="21">
        <v>6.6666666666666666E-2</v>
      </c>
      <c r="L29" s="21">
        <v>0.2</v>
      </c>
      <c r="M29" s="21">
        <v>0.04</v>
      </c>
      <c r="N29" s="21">
        <v>6.6666666666666666E-2</v>
      </c>
      <c r="R29" s="19">
        <v>2</v>
      </c>
      <c r="S29" s="21">
        <v>6.6666666666666666E-2</v>
      </c>
      <c r="T29" s="21">
        <v>0.2</v>
      </c>
      <c r="U29" s="21">
        <v>0.04</v>
      </c>
      <c r="V29" s="21">
        <v>6.6666666666666666E-2</v>
      </c>
    </row>
    <row r="30" spans="2:22" x14ac:dyDescent="0.25">
      <c r="B30" s="19">
        <v>3</v>
      </c>
      <c r="C30" s="21">
        <v>6.6666666666666666E-2</v>
      </c>
      <c r="D30" s="21">
        <v>0.04</v>
      </c>
      <c r="E30" s="21">
        <v>0.2</v>
      </c>
      <c r="F30" s="21">
        <v>6.6666666666666666E-2</v>
      </c>
      <c r="J30" s="19">
        <v>3</v>
      </c>
      <c r="K30" s="21">
        <v>6.6666666666666666E-2</v>
      </c>
      <c r="L30" s="21">
        <v>0.04</v>
      </c>
      <c r="M30" s="21">
        <v>0.2</v>
      </c>
      <c r="N30" s="21">
        <v>6.6666666666666666E-2</v>
      </c>
      <c r="R30" s="19">
        <v>3</v>
      </c>
      <c r="S30" s="21">
        <v>6.6666666666666666E-2</v>
      </c>
      <c r="T30" s="21">
        <v>0.04</v>
      </c>
      <c r="U30" s="21">
        <v>0.2</v>
      </c>
      <c r="V30" s="21">
        <v>6.6666666666666666E-2</v>
      </c>
    </row>
    <row r="31" spans="2:22" x14ac:dyDescent="0.25">
      <c r="B31" s="19">
        <v>4</v>
      </c>
      <c r="C31" s="21">
        <v>0.04</v>
      </c>
      <c r="D31" s="21">
        <v>6.6666666666666666E-2</v>
      </c>
      <c r="E31" s="21">
        <v>6.6666666666666666E-2</v>
      </c>
      <c r="F31" s="21">
        <v>0.2</v>
      </c>
      <c r="J31" s="19">
        <v>4</v>
      </c>
      <c r="K31" s="21">
        <v>0.04</v>
      </c>
      <c r="L31" s="21">
        <v>6.6666666666666666E-2</v>
      </c>
      <c r="M31" s="21">
        <v>6.6666666666666666E-2</v>
      </c>
      <c r="N31" s="21">
        <v>0.2</v>
      </c>
      <c r="R31" s="19">
        <v>4</v>
      </c>
      <c r="S31" s="21">
        <v>0.04</v>
      </c>
      <c r="T31" s="21">
        <v>6.6666666666666666E-2</v>
      </c>
      <c r="U31" s="21">
        <v>6.6666666666666666E-2</v>
      </c>
      <c r="V31" s="21">
        <v>0.2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Problem 1</vt:lpstr>
      <vt:lpstr>Sheet2</vt:lpstr>
    </vt:vector>
  </TitlesOfParts>
  <Company>Indiana University-Purdue University Fort Wayne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Promothes Saha</dc:creator>
  <cp:lastModifiedBy>Promothes Saha</cp:lastModifiedBy>
  <dcterms:created xsi:type="dcterms:W3CDTF">2018-12-04T15:55:24Z</dcterms:created>
  <dcterms:modified xsi:type="dcterms:W3CDTF">2018-12-13T18:50:02Z</dcterms:modified>
</cp:coreProperties>
</file>