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5520" windowHeight="15620" tabRatio="500" firstSheet="2" activeTab="2"/>
  </bookViews>
  <sheets>
    <sheet name="Quantile results" sheetId="1" r:id="rId1"/>
    <sheet name="Data" sheetId="8" r:id="rId2"/>
    <sheet name="Betas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" i="6" l="1"/>
  <c r="AB4" i="6"/>
  <c r="AA5" i="6"/>
  <c r="AB5" i="6"/>
  <c r="AA6" i="6"/>
  <c r="AB6" i="6"/>
  <c r="AA7" i="6"/>
  <c r="AB7" i="6"/>
  <c r="AA8" i="6"/>
  <c r="AB8" i="6"/>
  <c r="AA9" i="6"/>
  <c r="AB9" i="6"/>
  <c r="AA10" i="6"/>
  <c r="AB10" i="6"/>
  <c r="AA11" i="6"/>
  <c r="AB11" i="6"/>
  <c r="AA12" i="6"/>
  <c r="AB12" i="6"/>
  <c r="AA13" i="6"/>
  <c r="AB13" i="6"/>
  <c r="AA14" i="6"/>
  <c r="AB14" i="6"/>
  <c r="AA15" i="6"/>
  <c r="AB15" i="6"/>
  <c r="AA16" i="6"/>
  <c r="AB16" i="6"/>
  <c r="AA17" i="6"/>
  <c r="AB17" i="6"/>
  <c r="AA18" i="6"/>
  <c r="AB18" i="6"/>
  <c r="AA19" i="6"/>
  <c r="AB19" i="6"/>
  <c r="AA20" i="6"/>
  <c r="AB20" i="6"/>
  <c r="AA21" i="6"/>
  <c r="AB21" i="6"/>
  <c r="AA22" i="6"/>
  <c r="AB22" i="6"/>
  <c r="AA23" i="6"/>
  <c r="AB23" i="6"/>
  <c r="AA24" i="6"/>
  <c r="AB24" i="6"/>
  <c r="AA25" i="6"/>
  <c r="AB25" i="6"/>
  <c r="AA26" i="6"/>
  <c r="AB26" i="6"/>
  <c r="AA27" i="6"/>
  <c r="AB27" i="6"/>
  <c r="AA28" i="6"/>
  <c r="AB28" i="6"/>
  <c r="AA29" i="6"/>
  <c r="AB29" i="6"/>
  <c r="AA30" i="6"/>
  <c r="AB30" i="6"/>
  <c r="AA31" i="6"/>
  <c r="AB31" i="6"/>
  <c r="AA32" i="6"/>
  <c r="AB32" i="6"/>
  <c r="AA33" i="6"/>
  <c r="AB33" i="6"/>
  <c r="AA34" i="6"/>
  <c r="AB34" i="6"/>
  <c r="AA35" i="6"/>
  <c r="AB35" i="6"/>
  <c r="AA36" i="6"/>
  <c r="AB36" i="6"/>
  <c r="AA37" i="6"/>
  <c r="AB37" i="6"/>
  <c r="AA38" i="6"/>
  <c r="AB38" i="6"/>
  <c r="AA39" i="6"/>
  <c r="AB39" i="6"/>
  <c r="AA40" i="6"/>
  <c r="AB40" i="6"/>
  <c r="AA41" i="6"/>
  <c r="AB41" i="6"/>
  <c r="AA42" i="6"/>
  <c r="AB42" i="6"/>
  <c r="AA43" i="6"/>
  <c r="AB43" i="6"/>
  <c r="AA44" i="6"/>
  <c r="AB44" i="6"/>
  <c r="AA45" i="6"/>
  <c r="AB45" i="6"/>
  <c r="AA46" i="6"/>
  <c r="AB46" i="6"/>
  <c r="AA47" i="6"/>
  <c r="AB47" i="6"/>
  <c r="AA48" i="6"/>
  <c r="AB48" i="6"/>
  <c r="AA49" i="6"/>
  <c r="AB49" i="6"/>
  <c r="AA50" i="6"/>
  <c r="AB50" i="6"/>
  <c r="AA51" i="6"/>
  <c r="AB51" i="6"/>
  <c r="AA52" i="6"/>
  <c r="AB52" i="6"/>
  <c r="AA53" i="6"/>
  <c r="AB53" i="6"/>
  <c r="AA54" i="6"/>
  <c r="AB54" i="6"/>
  <c r="AA55" i="6"/>
  <c r="AB55" i="6"/>
  <c r="AA56" i="6"/>
  <c r="AB56" i="6"/>
  <c r="AA57" i="6"/>
  <c r="AB57" i="6"/>
  <c r="AE9" i="6"/>
  <c r="AE8" i="6"/>
  <c r="AE7" i="6"/>
  <c r="AE6" i="6"/>
  <c r="AE5" i="6"/>
  <c r="AE4" i="6"/>
  <c r="AE3" i="6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B14" i="1"/>
  <c r="B13" i="1"/>
  <c r="B12" i="1"/>
  <c r="B11" i="1"/>
  <c r="B10" i="1"/>
  <c r="B9" i="1"/>
  <c r="B8" i="1"/>
  <c r="B7" i="1"/>
  <c r="B6" i="1"/>
  <c r="B5" i="1"/>
  <c r="AA2" i="1"/>
  <c r="Z2" i="1"/>
  <c r="Y2" i="1"/>
  <c r="X2" i="1"/>
  <c r="W2" i="1"/>
  <c r="V2" i="1"/>
  <c r="U2" i="1"/>
  <c r="T2" i="1"/>
  <c r="S2" i="1"/>
  <c r="R2" i="1"/>
  <c r="AB5" i="1"/>
  <c r="AF5" i="1"/>
  <c r="AE5" i="1"/>
  <c r="AB6" i="1"/>
  <c r="AE6" i="1"/>
  <c r="AB7" i="1"/>
  <c r="AE7" i="1"/>
  <c r="AB8" i="1"/>
  <c r="AE8" i="1"/>
  <c r="AB9" i="1"/>
  <c r="AE9" i="1"/>
  <c r="AB10" i="1"/>
  <c r="AE10" i="1"/>
  <c r="AB11" i="1"/>
  <c r="AE11" i="1"/>
  <c r="AB12" i="1"/>
  <c r="AE12" i="1"/>
  <c r="AB13" i="1"/>
  <c r="AE13" i="1"/>
  <c r="AB14" i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37" i="1"/>
  <c r="AE37" i="1"/>
  <c r="AB38" i="1"/>
  <c r="AE38" i="1"/>
  <c r="AB39" i="1"/>
  <c r="AE39" i="1"/>
  <c r="AB40" i="1"/>
  <c r="AE40" i="1"/>
  <c r="AB41" i="1"/>
  <c r="AE41" i="1"/>
  <c r="AB42" i="1"/>
  <c r="AE42" i="1"/>
  <c r="AB43" i="1"/>
  <c r="AE43" i="1"/>
  <c r="AB44" i="1"/>
  <c r="AE44" i="1"/>
  <c r="AB45" i="1"/>
  <c r="AE45" i="1"/>
  <c r="AB46" i="1"/>
  <c r="AE46" i="1"/>
  <c r="AB47" i="1"/>
  <c r="AE47" i="1"/>
  <c r="AB48" i="1"/>
  <c r="AE48" i="1"/>
  <c r="AB49" i="1"/>
  <c r="AE49" i="1"/>
  <c r="AB50" i="1"/>
  <c r="AE50" i="1"/>
  <c r="AB51" i="1"/>
  <c r="AE51" i="1"/>
  <c r="AB52" i="1"/>
  <c r="AE52" i="1"/>
  <c r="AB53" i="1"/>
  <c r="AE53" i="1"/>
  <c r="AB54" i="1"/>
  <c r="AE54" i="1"/>
  <c r="AB55" i="1"/>
  <c r="AE55" i="1"/>
  <c r="AB56" i="1"/>
  <c r="AE56" i="1"/>
  <c r="AB57" i="1"/>
  <c r="AE57" i="1"/>
  <c r="AB58" i="1"/>
  <c r="AE58" i="1"/>
  <c r="AE59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D66" i="1"/>
  <c r="AM59" i="1"/>
  <c r="AN59" i="1"/>
  <c r="AO59" i="1"/>
  <c r="AP59" i="1"/>
  <c r="AQ59" i="1"/>
  <c r="AR59" i="1"/>
  <c r="AS59" i="1"/>
  <c r="AU59" i="1"/>
  <c r="AV59" i="1"/>
  <c r="AW59" i="1"/>
  <c r="AX59" i="1"/>
  <c r="AY59" i="1"/>
  <c r="AZ59" i="1"/>
  <c r="BA59" i="1"/>
  <c r="BB59" i="1"/>
  <c r="AL59" i="1"/>
  <c r="AB59" i="1"/>
  <c r="AD65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" i="1"/>
  <c r="AJ58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" i="1"/>
  <c r="AD64" i="1"/>
  <c r="AJ59" i="1"/>
  <c r="AI59" i="1"/>
  <c r="AD62" i="1"/>
  <c r="AD63" i="1"/>
  <c r="AD61" i="1"/>
  <c r="AD60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5" i="1"/>
  <c r="AD59" i="1"/>
</calcChain>
</file>

<file path=xl/sharedStrings.xml><?xml version="1.0" encoding="utf-8"?>
<sst xmlns="http://schemas.openxmlformats.org/spreadsheetml/2006/main" count="163" uniqueCount="82">
  <si>
    <t>X1</t>
  </si>
  <si>
    <t>X2</t>
  </si>
  <si>
    <t>X3</t>
  </si>
  <si>
    <t>X4</t>
  </si>
  <si>
    <t>X5</t>
  </si>
  <si>
    <t>X6</t>
  </si>
  <si>
    <t>X7</t>
  </si>
  <si>
    <t>X8</t>
  </si>
  <si>
    <t>X9</t>
  </si>
  <si>
    <t>X12</t>
  </si>
  <si>
    <t>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</si>
  <si>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</si>
  <si>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</si>
  <si>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</si>
  <si>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</si>
  <si>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</si>
  <si>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</si>
  <si>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</si>
  <si>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</si>
  <si>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</si>
  <si>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B12</t>
  </si>
  <si>
    <t>Theta</t>
  </si>
  <si>
    <t>Residual</t>
  </si>
  <si>
    <t>Zeroes</t>
  </si>
  <si>
    <t>Tolerance</t>
  </si>
  <si>
    <t>Obs. i</t>
  </si>
  <si>
    <t>Pos. Res.</t>
  </si>
  <si>
    <t>Neg. Res.</t>
  </si>
  <si>
    <t>% Error</t>
  </si>
  <si>
    <t>Over-assess.</t>
  </si>
  <si>
    <t>Under-assess.</t>
  </si>
  <si>
    <t>No. of</t>
  </si>
  <si>
    <t>&gt; 10%</t>
  </si>
  <si>
    <t>&gt; 20%</t>
  </si>
  <si>
    <t>Pos.</t>
  </si>
  <si>
    <t>Neg.</t>
  </si>
  <si>
    <t>&gt;10%</t>
  </si>
  <si>
    <t>&gt;20%</t>
  </si>
  <si>
    <t>Net gain</t>
  </si>
  <si>
    <t>Sum Pos. Res</t>
  </si>
  <si>
    <t>Sum Neg. Res</t>
  </si>
  <si>
    <t>Max % Under</t>
  </si>
  <si>
    <t>Max % Over</t>
  </si>
  <si>
    <t>Col. Sum --&gt;</t>
  </si>
  <si>
    <t>Rel. error</t>
  </si>
  <si>
    <t>Regression Residuals for Selected Thetas</t>
  </si>
  <si>
    <t>Test</t>
  </si>
  <si>
    <t>Changes in Property Valuations for Selected Quantile Regressions</t>
  </si>
  <si>
    <t>Percentage Changes in Property Valuations for Selected Quantile Regressions</t>
  </si>
  <si>
    <t>SUMAB</t>
  </si>
  <si>
    <t>LS results  -&gt;</t>
  </si>
  <si>
    <t>Col. B results-&gt;</t>
  </si>
  <si>
    <t>Residuals</t>
  </si>
  <si>
    <t>X10</t>
  </si>
  <si>
    <t>Obs.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</si>
  <si>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</si>
  <si>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</si>
  <si>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</si>
  <si>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</si>
  <si>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</si>
  <si>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</si>
  <si>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</si>
  <si>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</si>
  <si>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</si>
  <si>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</si>
  <si>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Max change in valuation</t>
  </si>
  <si>
    <t>Max % change in valuation</t>
  </si>
  <si>
    <t>Min % change in valuation</t>
  </si>
  <si>
    <t>Min change in valuation</t>
  </si>
  <si>
    <t>No. valuations raised 10% or more</t>
  </si>
  <si>
    <t>No. valuations raised 20% or more</t>
  </si>
  <si>
    <t>Change in valuations</t>
  </si>
  <si>
    <t>% change in valuations</t>
  </si>
  <si>
    <t>Betas for least squares (LS) model:</t>
  </si>
  <si>
    <t>Real estate data used in the analysis</t>
  </si>
  <si>
    <t>How to use the calculator -------------------------------------------------------------------------------------------------------------------------------------------------------------------------------------------------&gt;</t>
  </si>
  <si>
    <t>Betas for the minimum sum of absolute errors (MSAE) regression model:</t>
  </si>
  <si>
    <t>Betas for multiple criteria regression (MC) models:</t>
  </si>
  <si>
    <t>Max allowable change in property valuation:</t>
  </si>
  <si>
    <t>Betas for quantile regression (QR) models, least squares (LS), minimum sum of absolute errors (MSAE), multiple criteria (MC) appear below.</t>
  </si>
  <si>
    <t>Copy and paste any entries for parameter estimates b1…b10 to cells ad2:am2 and note the resulting summary measures reported in ad3:ae9.</t>
  </si>
  <si>
    <t>Paste b1,…,b10 values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</si>
</sst>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Times New Roman"/>
    </font>
    <font>
      <sz val="10"/>
      <color rgb="FF000000"/>
      <name val="Times New Roman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" fontId="0" fillId="0" borderId="0" xfId="0" applyNumberFormat="1"/>
    <xf numFmtId="0" fontId="0" fillId="0" borderId="0" xfId="0" quotePrefix="1"/>
    <xf numFmtId="1" fontId="0" fillId="0" borderId="0" xfId="0" quotePrefix="1" applyNumberFormat="1"/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2" fontId="0" fillId="0" borderId="0" xfId="0" applyNumberFormat="1"/>
    <xf numFmtId="9" fontId="0" fillId="0" borderId="0" xfId="0" applyNumberFormat="1"/>
    <xf numFmtId="165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left" vertical="center" indent="2"/>
    </xf>
    <xf numFmtId="165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4" fontId="0" fillId="0" borderId="0" xfId="0" applyNumberFormat="1" applyAlignment="1">
      <alignment horizontal="right" vertical="top"/>
    </xf>
    <xf numFmtId="11" fontId="0" fillId="0" borderId="0" xfId="0" applyNumberFormat="1"/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0" fillId="0" borderId="0" xfId="0" quotePrefix="1" applyNumberFormat="1" applyAlignment="1">
      <alignment horizontal="center"/>
    </xf>
    <xf numFmtId="10" fontId="0" fillId="0" borderId="0" xfId="0" applyNumberFormat="1"/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4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L150"/>
  <sheetViews>
    <sheetView workbookViewId="0">
      <selection activeCell="J17" sqref="J17"/>
    </sheetView>
  </sheetViews>
  <sheetFormatPr baseColWidth="10" defaultRowHeight="15" x14ac:dyDescent="0"/>
  <cols>
    <col min="16" max="16" width="12.5" customWidth="1"/>
    <col min="17" max="17" width="12.83203125" customWidth="1"/>
    <col min="29" max="29" width="8.83203125" customWidth="1"/>
    <col min="30" max="30" width="11" customWidth="1"/>
    <col min="31" max="32" width="12" customWidth="1"/>
    <col min="33" max="33" width="12.6640625" customWidth="1"/>
    <col min="59" max="59" width="12.83203125" bestFit="1" customWidth="1"/>
  </cols>
  <sheetData>
    <row r="1" spans="1:64">
      <c r="D1" s="1" t="s">
        <v>24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3" t="s">
        <v>21</v>
      </c>
      <c r="Q1" s="3"/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/>
      <c r="AC1" s="1"/>
      <c r="AD1" s="1"/>
      <c r="AE1" s="1"/>
    </row>
    <row r="2" spans="1:64">
      <c r="D2" s="1">
        <v>0.01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/>
      <c r="Q2" s="23" t="s">
        <v>51</v>
      </c>
      <c r="R2" s="14">
        <f>+B5</f>
        <v>53.809569502315803</v>
      </c>
      <c r="S2" s="14">
        <f>+B6</f>
        <v>8.8454248355094798</v>
      </c>
      <c r="T2" s="14">
        <f>+B7</f>
        <v>-7.4350939338615807E-2</v>
      </c>
      <c r="U2" s="14">
        <f>+B8</f>
        <v>2.6016232524199698</v>
      </c>
      <c r="V2" s="14">
        <f>+B9</f>
        <v>-14.859782887882201</v>
      </c>
      <c r="W2" s="14">
        <f>+B10</f>
        <v>-9.9615680753910798</v>
      </c>
      <c r="X2" s="14">
        <f>+B11</f>
        <v>3.53047847850066</v>
      </c>
      <c r="Y2" s="14">
        <f>+B12</f>
        <v>-1.8579275619359901</v>
      </c>
      <c r="Z2" s="14">
        <f>+B13</f>
        <v>0.144499339733723</v>
      </c>
      <c r="AA2" s="14">
        <f>+B14</f>
        <v>9.7765762667837102</v>
      </c>
      <c r="AB2" s="2"/>
      <c r="AC2" s="1"/>
      <c r="AD2" s="1"/>
      <c r="AE2" s="1"/>
      <c r="AI2" s="1" t="s">
        <v>31</v>
      </c>
      <c r="AJ2" s="1" t="s">
        <v>31</v>
      </c>
    </row>
    <row r="3" spans="1:64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24" t="s">
        <v>50</v>
      </c>
      <c r="R3" s="14">
        <v>46.869</v>
      </c>
      <c r="S3" s="14">
        <v>5.39</v>
      </c>
      <c r="T3" s="14">
        <v>0.13100000000000001</v>
      </c>
      <c r="U3" s="14">
        <v>1.111</v>
      </c>
      <c r="V3" s="14">
        <v>14.42</v>
      </c>
      <c r="W3" s="14">
        <v>-4.7569999999999997</v>
      </c>
      <c r="X3" s="14">
        <v>2.9279999999999999</v>
      </c>
      <c r="Y3" s="14">
        <v>-15.218999999999999</v>
      </c>
      <c r="Z3" s="14">
        <v>0.26200000000000001</v>
      </c>
      <c r="AA3" s="14">
        <v>16.341000000000001</v>
      </c>
      <c r="AB3" s="1"/>
      <c r="AC3" s="1"/>
      <c r="AD3" s="1"/>
      <c r="AE3" s="1"/>
      <c r="AG3" s="1" t="s">
        <v>28</v>
      </c>
      <c r="AH3" s="1" t="s">
        <v>28</v>
      </c>
      <c r="AI3" s="1" t="s">
        <v>29</v>
      </c>
      <c r="AJ3" s="1" t="s">
        <v>29</v>
      </c>
      <c r="AL3" s="33" t="s">
        <v>45</v>
      </c>
      <c r="AM3" s="33"/>
      <c r="AN3" s="33"/>
      <c r="AO3" s="33"/>
      <c r="AP3" s="33"/>
      <c r="AQ3" s="33"/>
      <c r="AR3" s="33"/>
      <c r="AS3" s="33"/>
      <c r="AU3" s="33" t="s">
        <v>47</v>
      </c>
      <c r="AV3" s="33"/>
      <c r="AW3" s="33"/>
      <c r="AX3" s="33"/>
      <c r="AY3" s="33"/>
      <c r="AZ3" s="33"/>
      <c r="BA3" s="33"/>
      <c r="BB3" s="33"/>
      <c r="BD3" s="33" t="s">
        <v>48</v>
      </c>
      <c r="BE3" s="33"/>
      <c r="BF3" s="33"/>
      <c r="BG3" s="33"/>
      <c r="BH3" s="33"/>
      <c r="BI3" s="33"/>
      <c r="BJ3" s="33"/>
      <c r="BK3" s="33"/>
    </row>
    <row r="4" spans="1:64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3"/>
      <c r="R4" s="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22</v>
      </c>
      <c r="AC4" s="1" t="s">
        <v>25</v>
      </c>
      <c r="AD4" s="1" t="s">
        <v>23</v>
      </c>
      <c r="AE4" s="1" t="s">
        <v>26</v>
      </c>
      <c r="AF4" s="1" t="s">
        <v>27</v>
      </c>
      <c r="AG4" s="1" t="s">
        <v>30</v>
      </c>
      <c r="AH4" s="1" t="s">
        <v>29</v>
      </c>
      <c r="AI4" s="1" t="s">
        <v>32</v>
      </c>
      <c r="AJ4" s="1" t="s">
        <v>33</v>
      </c>
      <c r="AK4" s="1" t="s">
        <v>44</v>
      </c>
      <c r="AL4" s="2">
        <v>9.5699999999999993E-2</v>
      </c>
      <c r="AM4" s="2">
        <v>0.24890000000000001</v>
      </c>
      <c r="AN4" s="2">
        <v>0.49959999999999999</v>
      </c>
      <c r="AO4" s="2">
        <v>0.53580000000000005</v>
      </c>
      <c r="AP4" s="2">
        <v>0.61560000000000004</v>
      </c>
      <c r="AQ4" s="2">
        <v>0.67630000000000001</v>
      </c>
      <c r="AR4" s="2">
        <v>0.73619999999999997</v>
      </c>
      <c r="AS4" s="2">
        <v>0.88939999999999997</v>
      </c>
      <c r="AU4" s="2">
        <v>9.5699999999999993E-2</v>
      </c>
      <c r="AV4" s="2">
        <v>0.24890000000000001</v>
      </c>
      <c r="AW4" s="2">
        <v>0.49959999999999999</v>
      </c>
      <c r="AX4" s="2">
        <v>0.53580000000000005</v>
      </c>
      <c r="AY4" s="2">
        <v>0.61560000000000004</v>
      </c>
      <c r="AZ4" s="2">
        <v>0.67630000000000001</v>
      </c>
      <c r="BA4" s="2">
        <v>0.73619999999999997</v>
      </c>
      <c r="BB4" s="2">
        <v>0.88939999999999997</v>
      </c>
      <c r="BD4" s="2">
        <v>9.5699999999999993E-2</v>
      </c>
      <c r="BE4" s="2">
        <v>0.24890000000000001</v>
      </c>
      <c r="BF4" s="2">
        <v>0.49959999999999999</v>
      </c>
      <c r="BG4" s="2">
        <v>0.53580000000000005</v>
      </c>
      <c r="BH4" s="2">
        <v>0.61560000000000004</v>
      </c>
      <c r="BI4" s="2">
        <v>0.67630000000000001</v>
      </c>
      <c r="BJ4" s="2">
        <v>0.73619999999999997</v>
      </c>
      <c r="BK4" s="2">
        <v>0.88939999999999997</v>
      </c>
      <c r="BL4" s="1" t="s">
        <v>46</v>
      </c>
    </row>
    <row r="5" spans="1:64">
      <c r="A5">
        <v>53.809569502315803</v>
      </c>
      <c r="B5">
        <f>+A5-A15</f>
        <v>53.809569502315803</v>
      </c>
      <c r="C5">
        <f>+A25-A79</f>
        <v>-6.0057720636917198</v>
      </c>
      <c r="D5" s="15">
        <v>1</v>
      </c>
      <c r="E5" s="16">
        <v>1.002</v>
      </c>
      <c r="F5" s="15">
        <v>1</v>
      </c>
      <c r="G5" s="15">
        <v>49</v>
      </c>
      <c r="H5" s="17">
        <v>8.33</v>
      </c>
      <c r="I5" s="15">
        <v>0.88</v>
      </c>
      <c r="J5" s="15">
        <v>2</v>
      </c>
      <c r="K5" s="15">
        <v>5</v>
      </c>
      <c r="L5" s="18">
        <v>3</v>
      </c>
      <c r="M5" s="18">
        <v>48</v>
      </c>
      <c r="N5" s="18">
        <v>0</v>
      </c>
      <c r="O5" s="19">
        <v>60.8</v>
      </c>
      <c r="P5" s="2">
        <v>0.91739999999999999</v>
      </c>
      <c r="Q5" s="7">
        <v>1</v>
      </c>
      <c r="R5" s="2">
        <v>51.3765</v>
      </c>
      <c r="S5" s="2">
        <v>-0.51349999999999996</v>
      </c>
      <c r="T5" s="2">
        <v>-0.45800000000000002</v>
      </c>
      <c r="U5" s="2">
        <v>1.0411999999999999</v>
      </c>
      <c r="V5" s="2">
        <v>-20.0063</v>
      </c>
      <c r="W5" s="2">
        <v>2.6791</v>
      </c>
      <c r="X5" s="2">
        <v>18.668099999999999</v>
      </c>
      <c r="Y5" s="2">
        <v>-23.816099999999999</v>
      </c>
      <c r="Z5" s="2">
        <v>0.86450000000000005</v>
      </c>
      <c r="AA5" s="2">
        <v>23.2423</v>
      </c>
      <c r="AB5" s="2">
        <f>+O5-(+$R$2*E5+$S$2*F5+$T$2*G5+$U$2*H5+$V$2*I5+$W$2*J5+$X$2*K5+$Y$2*L5+$Z$2*M5+$AA$2*N5)</f>
        <v>-6.0057720636916372</v>
      </c>
      <c r="AC5" s="4">
        <v>1</v>
      </c>
      <c r="AD5" t="str">
        <f>IF(AND(AB5&gt;-$D$2,AB5&lt;$D$2),1,"")</f>
        <v/>
      </c>
      <c r="AE5" s="2" t="str">
        <f>IF(AB5&gt;$D$2,+AB5,"")</f>
        <v/>
      </c>
      <c r="AF5" s="2">
        <f t="shared" ref="AF5:AF32" si="0">IF(AB5&lt;-$D$2,+AB5,"")</f>
        <v>-6.0057720636916372</v>
      </c>
      <c r="AG5" s="2" t="str">
        <f>IF(AB5&gt;$D$2,+AB5/O5*100,"")</f>
        <v/>
      </c>
      <c r="AH5" s="2">
        <f>IF(AB5&lt;-$D$2,-AB5/O5*100,"")</f>
        <v>9.8779145784401923</v>
      </c>
      <c r="AI5" s="5" t="str">
        <f>IF(AND(AB5&lt;-$D$2,AH5&gt;9.9999),1,"")</f>
        <v/>
      </c>
      <c r="AJ5" s="5" t="str">
        <f>IF(AND(AB5&lt;-$D$2,AH5&gt;19.9),1,"")</f>
        <v/>
      </c>
      <c r="AK5" s="2">
        <f>+AB5/O5</f>
        <v>-9.8779145784401931E-2</v>
      </c>
      <c r="AL5" s="2">
        <v>34.391950999999985</v>
      </c>
      <c r="AM5" s="2">
        <v>2.4371988000000044</v>
      </c>
      <c r="AN5" s="2">
        <v>1.1593407999999741</v>
      </c>
      <c r="AO5" s="2">
        <v>-1.22399999995082E-4</v>
      </c>
      <c r="AP5" s="2">
        <v>-7.1679764000000006</v>
      </c>
      <c r="AQ5" s="2">
        <v>-7.9549170000000231</v>
      </c>
      <c r="AR5" s="2">
        <v>-9.1224143999999967</v>
      </c>
      <c r="AS5" s="2">
        <v>-18.931194799999986</v>
      </c>
      <c r="AU5" s="2">
        <v>-5.0257421000000306</v>
      </c>
      <c r="AV5" s="2">
        <v>-82.072871600000042</v>
      </c>
      <c r="AW5" s="2">
        <v>-105.3128008000001</v>
      </c>
      <c r="AX5" s="2">
        <v>-118.76588360000005</v>
      </c>
      <c r="AY5" s="2">
        <v>-122.15893799999992</v>
      </c>
      <c r="AZ5" s="2">
        <v>-130.51358499999998</v>
      </c>
      <c r="BA5" s="2">
        <v>-122.04194400000006</v>
      </c>
      <c r="BB5" s="2">
        <v>-101.60305720000002</v>
      </c>
      <c r="BD5" s="12">
        <v>-5.8780609356725506</v>
      </c>
      <c r="BE5" s="12">
        <v>-60.759903000000001</v>
      </c>
      <c r="BF5" s="12">
        <v>-56.413763000000017</v>
      </c>
      <c r="BG5" s="12">
        <v>-59.898685999999969</v>
      </c>
      <c r="BH5" s="12">
        <v>-65.595625999999982</v>
      </c>
      <c r="BI5" s="12">
        <v>-65.834705000000014</v>
      </c>
      <c r="BJ5" s="12">
        <v>-65.536320999999987</v>
      </c>
      <c r="BK5" s="12">
        <v>-88.307499037304453</v>
      </c>
      <c r="BL5" s="12">
        <v>-31.136833552631561</v>
      </c>
    </row>
    <row r="6" spans="1:64">
      <c r="A6">
        <v>8.8454248355094798</v>
      </c>
      <c r="B6">
        <f t="shared" ref="B6:B14" si="1">+A6-A16</f>
        <v>8.8454248355094798</v>
      </c>
      <c r="C6">
        <f t="shared" ref="C6:C58" si="2">+A26-A80</f>
        <v>-18.7732533981487</v>
      </c>
      <c r="D6" s="15">
        <v>2</v>
      </c>
      <c r="E6" s="16">
        <v>0.90700000000000003</v>
      </c>
      <c r="F6" s="15">
        <v>2</v>
      </c>
      <c r="G6" s="15">
        <v>40</v>
      </c>
      <c r="H6" s="17">
        <v>5.16</v>
      </c>
      <c r="I6" s="15">
        <v>1.5920000000000001</v>
      </c>
      <c r="J6" s="15">
        <v>0</v>
      </c>
      <c r="K6" s="15">
        <v>8</v>
      </c>
      <c r="L6" s="18">
        <v>4</v>
      </c>
      <c r="M6" s="18">
        <v>87</v>
      </c>
      <c r="N6" s="18">
        <v>0</v>
      </c>
      <c r="O6" s="19">
        <v>67.900000000000006</v>
      </c>
      <c r="P6" s="2">
        <v>0.90849999999999997</v>
      </c>
      <c r="Q6" s="7">
        <v>2</v>
      </c>
      <c r="R6" s="2">
        <v>47.359499999999997</v>
      </c>
      <c r="S6" s="2">
        <v>-0.18260000000000001</v>
      </c>
      <c r="T6" s="2">
        <v>-0.26790000000000003</v>
      </c>
      <c r="U6" s="2">
        <v>0.79900000000000004</v>
      </c>
      <c r="V6" s="2">
        <v>-6.1265999999999998</v>
      </c>
      <c r="W6" s="2">
        <v>6.6147</v>
      </c>
      <c r="X6" s="2">
        <v>17.014500000000002</v>
      </c>
      <c r="Y6" s="2">
        <v>-30.377800000000001</v>
      </c>
      <c r="Z6" s="2">
        <v>0.92190000000000005</v>
      </c>
      <c r="AA6" s="2">
        <v>22.219100000000001</v>
      </c>
      <c r="AB6" s="2">
        <f t="shared" ref="AB6:AB58" si="3">+O6-(+$R$2*E6+$S$2*F6+$T$2*G6+$U$2*H6+$V$2*I6+$W$2*J6+$X$2*K6+$Y$2*L6+$Z$2*M6+$AA$2*N6)</f>
        <v>-18.773253398148555</v>
      </c>
      <c r="AC6" s="4">
        <v>2</v>
      </c>
      <c r="AD6" t="str">
        <f t="shared" ref="AD6:AD58" si="4">IF(AND(AB6&gt;-$D$2,AB6&lt;$D$2),1,"")</f>
        <v/>
      </c>
      <c r="AE6" s="2" t="str">
        <f t="shared" ref="AE6:AE32" si="5">IF(AB6&gt;$D$2,+AB6,"")</f>
        <v/>
      </c>
      <c r="AF6" s="2">
        <f t="shared" si="0"/>
        <v>-18.773253398148555</v>
      </c>
      <c r="AG6" s="2" t="str">
        <f t="shared" ref="AG6:AG58" si="6">IF(AB6&gt;$D$2,+AB6/O6*100,"")</f>
        <v/>
      </c>
      <c r="AH6" s="2">
        <f t="shared" ref="AH6:AH58" si="7">IF(AB6&lt;-$D$2,-AB6/O6*100,"")</f>
        <v>27.648384975181962</v>
      </c>
      <c r="AI6" s="5">
        <f t="shared" ref="AI6:AI58" si="8">IF(AND(AB6&lt;-$D$2,AH6&gt;9.9999),1,"")</f>
        <v>1</v>
      </c>
      <c r="AJ6" s="5">
        <f t="shared" ref="AJ6:AJ58" si="9">IF(AND(AB6&lt;-$D$2,AH6&gt;19.9),1,"")</f>
        <v>1</v>
      </c>
      <c r="AK6" s="2">
        <f t="shared" ref="AK6:AK58" si="10">+AB6/O6</f>
        <v>-0.27648384975181961</v>
      </c>
      <c r="AL6" s="2">
        <v>35.457530699999992</v>
      </c>
      <c r="AM6" s="2">
        <v>2.9700999999988653E-3</v>
      </c>
      <c r="AN6" s="2">
        <v>-19.250244699999996</v>
      </c>
      <c r="AO6" s="2">
        <v>-17.577992399999999</v>
      </c>
      <c r="AP6" s="2">
        <v>-18.064502999999988</v>
      </c>
      <c r="AQ6" s="2">
        <v>-17.011730499999999</v>
      </c>
      <c r="AR6" s="2">
        <v>-22.4875945</v>
      </c>
      <c r="AS6" s="2">
        <v>-38.967516299999986</v>
      </c>
      <c r="AU6" s="2">
        <v>1.2368999999807784E-3</v>
      </c>
      <c r="AV6" s="2">
        <v>-30.379951500000004</v>
      </c>
      <c r="AW6" s="2">
        <v>-34.930999300000011</v>
      </c>
      <c r="AX6" s="2">
        <v>-45.561375100000021</v>
      </c>
      <c r="AY6" s="2">
        <v>-49.505697599999962</v>
      </c>
      <c r="AZ6" s="2">
        <v>-55.502227499999947</v>
      </c>
      <c r="BA6" s="2">
        <v>-50.640422100000023</v>
      </c>
      <c r="BB6" s="2">
        <v>-76.667424399999931</v>
      </c>
      <c r="BD6" s="12">
        <v>7.0606617646429932E-4</v>
      </c>
      <c r="BE6" s="12">
        <v>-26.909138229508212</v>
      </c>
      <c r="BF6" s="12">
        <v>-42.034896871239482</v>
      </c>
      <c r="BG6" s="12">
        <v>-42.359791335740084</v>
      </c>
      <c r="BH6" s="12">
        <v>-43.003765824308076</v>
      </c>
      <c r="BI6" s="12">
        <v>-46.753262936221404</v>
      </c>
      <c r="BJ6" s="12">
        <v>-51.028449939831532</v>
      </c>
      <c r="BK6" s="12">
        <v>-70.093169684499316</v>
      </c>
      <c r="BL6" s="12">
        <v>-57.389567452135474</v>
      </c>
    </row>
    <row r="7" spans="1:64">
      <c r="A7">
        <v>0</v>
      </c>
      <c r="B7">
        <f t="shared" si="1"/>
        <v>-7.4350939338615807E-2</v>
      </c>
      <c r="C7">
        <f t="shared" si="2"/>
        <v>1.8690983958874692</v>
      </c>
      <c r="D7" s="15">
        <v>3</v>
      </c>
      <c r="E7" s="16">
        <v>0.8</v>
      </c>
      <c r="F7" s="15">
        <v>1</v>
      </c>
      <c r="G7" s="15">
        <v>40</v>
      </c>
      <c r="H7" s="17">
        <v>5.16</v>
      </c>
      <c r="I7" s="15">
        <v>0.72</v>
      </c>
      <c r="J7" s="15">
        <v>0</v>
      </c>
      <c r="K7" s="15">
        <v>4</v>
      </c>
      <c r="L7" s="18">
        <v>2</v>
      </c>
      <c r="M7" s="18">
        <v>49</v>
      </c>
      <c r="N7" s="18">
        <v>0</v>
      </c>
      <c r="O7" s="19">
        <v>71</v>
      </c>
      <c r="P7" s="2">
        <v>0.88939999999999997</v>
      </c>
      <c r="Q7" s="7">
        <v>3</v>
      </c>
      <c r="R7" s="2">
        <v>43.380899999999997</v>
      </c>
      <c r="S7" s="2">
        <v>0.48509999999999998</v>
      </c>
      <c r="T7" s="2">
        <v>-0.12039999999999999</v>
      </c>
      <c r="U7" s="2">
        <v>0.52810000000000001</v>
      </c>
      <c r="V7" s="2">
        <v>16.119499999999999</v>
      </c>
      <c r="W7" s="2">
        <v>7.8739999999999997</v>
      </c>
      <c r="X7" s="2">
        <v>9.8193000000000001</v>
      </c>
      <c r="Y7" s="2">
        <v>-27.894500000000001</v>
      </c>
      <c r="Z7" s="2">
        <v>0.87360000000000004</v>
      </c>
      <c r="AA7" s="2">
        <v>22.2044</v>
      </c>
      <c r="AB7" s="2">
        <f t="shared" si="3"/>
        <v>1.869098395887562</v>
      </c>
      <c r="AC7" s="4">
        <v>3</v>
      </c>
      <c r="AD7" t="str">
        <f t="shared" si="4"/>
        <v/>
      </c>
      <c r="AE7" s="2">
        <f t="shared" si="5"/>
        <v>1.869098395887562</v>
      </c>
      <c r="AF7" s="2" t="str">
        <f t="shared" si="0"/>
        <v/>
      </c>
      <c r="AG7" s="2">
        <f t="shared" si="6"/>
        <v>2.6325329519543126</v>
      </c>
      <c r="AH7" s="2" t="str">
        <f t="shared" si="7"/>
        <v/>
      </c>
      <c r="AI7" s="5" t="str">
        <f t="shared" si="8"/>
        <v/>
      </c>
      <c r="AJ7" s="5" t="str">
        <f t="shared" si="9"/>
        <v/>
      </c>
      <c r="AK7" s="2">
        <f t="shared" si="10"/>
        <v>2.6325329519543125E-2</v>
      </c>
      <c r="AL7" s="2">
        <v>44.509624000000002</v>
      </c>
      <c r="AM7" s="2">
        <v>16.500907999999988</v>
      </c>
      <c r="AN7" s="2">
        <v>5.1865839999999821</v>
      </c>
      <c r="AO7" s="2">
        <v>6.6045879999999926</v>
      </c>
      <c r="AP7" s="2">
        <v>7.0469239999999971</v>
      </c>
      <c r="AQ7" s="2">
        <v>6.4989159999999799</v>
      </c>
      <c r="AR7" s="2">
        <v>6.5971239999999938</v>
      </c>
      <c r="AS7" s="2">
        <v>5.4399999999077409E-4</v>
      </c>
      <c r="AU7" s="2">
        <v>1.9204999999828942E-3</v>
      </c>
      <c r="AV7" s="2">
        <v>-28.950203299999998</v>
      </c>
      <c r="AW7" s="2">
        <v>-33.799553300000014</v>
      </c>
      <c r="AX7" s="2">
        <v>-35.903960799999993</v>
      </c>
      <c r="AY7" s="2">
        <v>-38.375304400000033</v>
      </c>
      <c r="AZ7" s="2">
        <v>-43.106263000000013</v>
      </c>
      <c r="BA7" s="2">
        <v>-49.493619399999972</v>
      </c>
      <c r="BB7" s="2">
        <v>-74.404990199999958</v>
      </c>
      <c r="BD7" s="12">
        <v>8.414285714154954E-4</v>
      </c>
      <c r="BE7" s="12">
        <v>-23.310164741275592</v>
      </c>
      <c r="BF7" s="12">
        <v>-34.528787147541017</v>
      </c>
      <c r="BG7" s="12">
        <v>-38.939633967213133</v>
      </c>
      <c r="BH7" s="12">
        <v>-40.052110819672102</v>
      </c>
      <c r="BI7" s="12">
        <v>-42.791339344262283</v>
      </c>
      <c r="BJ7" s="12">
        <v>-40.013752131147562</v>
      </c>
      <c r="BK7" s="12">
        <v>-59.856500555555549</v>
      </c>
      <c r="BL7" s="12">
        <v>7.6619718308559728E-4</v>
      </c>
    </row>
    <row r="8" spans="1:64">
      <c r="A8">
        <v>2.6016232524199698</v>
      </c>
      <c r="B8">
        <f t="shared" si="1"/>
        <v>2.6016232524199698</v>
      </c>
      <c r="C8">
        <f t="shared" si="2"/>
        <v>0.27988225535685501</v>
      </c>
      <c r="D8" s="15">
        <v>4</v>
      </c>
      <c r="E8" s="16">
        <v>1.103</v>
      </c>
      <c r="F8" s="15">
        <v>1</v>
      </c>
      <c r="G8" s="15">
        <v>53</v>
      </c>
      <c r="H8" s="17">
        <v>6.7309999999999999</v>
      </c>
      <c r="I8" s="15">
        <v>1.45</v>
      </c>
      <c r="J8" s="15">
        <v>2</v>
      </c>
      <c r="K8" s="15">
        <v>6</v>
      </c>
      <c r="L8" s="18">
        <v>3</v>
      </c>
      <c r="M8" s="18">
        <v>48</v>
      </c>
      <c r="N8" s="18">
        <v>1</v>
      </c>
      <c r="O8" s="19">
        <v>72.900000000000006</v>
      </c>
      <c r="P8" s="2">
        <v>0.879</v>
      </c>
      <c r="Q8" s="7">
        <v>4</v>
      </c>
      <c r="R8" s="2">
        <v>41.748899999999999</v>
      </c>
      <c r="S8" s="2">
        <v>0.74580000000000002</v>
      </c>
      <c r="T8" s="2">
        <v>-7.9399999999999998E-2</v>
      </c>
      <c r="U8" s="2">
        <v>0.49630000000000002</v>
      </c>
      <c r="V8" s="2">
        <v>22.643599999999999</v>
      </c>
      <c r="W8" s="2">
        <v>6.9782000000000002</v>
      </c>
      <c r="X8" s="2">
        <v>7.8017000000000003</v>
      </c>
      <c r="Y8" s="2">
        <v>-27.026800000000001</v>
      </c>
      <c r="Z8" s="2">
        <v>0.8982</v>
      </c>
      <c r="AA8" s="2">
        <v>22.4237</v>
      </c>
      <c r="AB8" s="2">
        <f t="shared" si="3"/>
        <v>0.27988225535696643</v>
      </c>
      <c r="AC8" s="4">
        <v>4</v>
      </c>
      <c r="AD8" t="str">
        <f t="shared" si="4"/>
        <v/>
      </c>
      <c r="AE8" s="2">
        <f t="shared" si="5"/>
        <v>0.27988225535696643</v>
      </c>
      <c r="AF8" s="2" t="str">
        <f t="shared" si="0"/>
        <v/>
      </c>
      <c r="AG8" s="2">
        <f t="shared" si="6"/>
        <v>0.38392627620983044</v>
      </c>
      <c r="AH8" s="2" t="str">
        <f t="shared" si="7"/>
        <v/>
      </c>
      <c r="AI8" s="5" t="str">
        <f t="shared" si="8"/>
        <v/>
      </c>
      <c r="AJ8" s="5" t="str">
        <f t="shared" si="9"/>
        <v/>
      </c>
      <c r="AK8" s="2">
        <f t="shared" si="10"/>
        <v>3.8392627620983046E-3</v>
      </c>
      <c r="AL8" s="2">
        <v>1.0127065000000073</v>
      </c>
      <c r="AM8" s="2">
        <v>0.9765376999999944</v>
      </c>
      <c r="AN8" s="2">
        <v>-2.6022999999923968E-3</v>
      </c>
      <c r="AO8" s="2">
        <v>-3.5551606000000078</v>
      </c>
      <c r="AP8" s="2">
        <v>-7.6651086000000106</v>
      </c>
      <c r="AQ8" s="2">
        <v>-9.5826595000000054</v>
      </c>
      <c r="AR8" s="2">
        <v>-19.181958099999989</v>
      </c>
      <c r="AS8" s="2">
        <v>-51.097920700000003</v>
      </c>
      <c r="AU8" s="2">
        <v>3.0225000000143609E-3</v>
      </c>
      <c r="AV8" s="2">
        <v>-19.370746900000015</v>
      </c>
      <c r="AW8" s="2">
        <v>-28.781033499999978</v>
      </c>
      <c r="AX8" s="2">
        <v>-35.200986600000007</v>
      </c>
      <c r="AY8" s="2">
        <v>-37.615796000000046</v>
      </c>
      <c r="AZ8" s="2">
        <v>-42.952674000000002</v>
      </c>
      <c r="BA8" s="2">
        <v>-46.649554000000023</v>
      </c>
      <c r="BB8" s="2">
        <v>-73.383531699999992</v>
      </c>
      <c r="BD8" s="12">
        <v>1.2861702127720685E-3</v>
      </c>
      <c r="BE8" s="12">
        <v>-17.574561666666671</v>
      </c>
      <c r="BF8" s="12">
        <v>-31.332127222222223</v>
      </c>
      <c r="BG8" s="12">
        <v>-29.397647499999991</v>
      </c>
      <c r="BH8" s="12">
        <v>-33.204705000000011</v>
      </c>
      <c r="BI8" s="12">
        <v>-34.423352777777794</v>
      </c>
      <c r="BJ8" s="12">
        <v>-38.686238969957088</v>
      </c>
      <c r="BK8" s="12">
        <v>-58.076156853932581</v>
      </c>
      <c r="BL8" s="12">
        <v>-70.093169684499316</v>
      </c>
    </row>
    <row r="9" spans="1:64">
      <c r="A9">
        <v>0</v>
      </c>
      <c r="B9">
        <f t="shared" si="1"/>
        <v>-14.859782887882201</v>
      </c>
      <c r="C9">
        <f t="shared" si="2"/>
        <v>4.4408920985006301E-16</v>
      </c>
      <c r="D9" s="15">
        <v>5</v>
      </c>
      <c r="E9" s="16">
        <v>0.94799999999999995</v>
      </c>
      <c r="F9" s="15">
        <v>1</v>
      </c>
      <c r="G9" s="15">
        <v>60</v>
      </c>
      <c r="H9" s="17">
        <v>7.2</v>
      </c>
      <c r="I9" s="15">
        <v>1.522</v>
      </c>
      <c r="J9" s="15">
        <v>0</v>
      </c>
      <c r="K9" s="15">
        <v>6</v>
      </c>
      <c r="L9" s="18">
        <v>3</v>
      </c>
      <c r="M9" s="18">
        <v>40</v>
      </c>
      <c r="N9" s="18">
        <v>0</v>
      </c>
      <c r="O9" s="19">
        <v>72.900000000000006</v>
      </c>
      <c r="P9" s="2">
        <v>0.87290000000000001</v>
      </c>
      <c r="Q9" s="7">
        <v>5</v>
      </c>
      <c r="R9" s="2">
        <v>42.405999999999999</v>
      </c>
      <c r="S9" s="2">
        <v>1.0324</v>
      </c>
      <c r="T9" s="2">
        <v>-0.1792</v>
      </c>
      <c r="U9" s="2">
        <v>0.60819999999999996</v>
      </c>
      <c r="V9" s="2">
        <v>25.883700000000001</v>
      </c>
      <c r="W9" s="2">
        <v>1.6867000000000001</v>
      </c>
      <c r="X9" s="2">
        <v>3.4542000000000002</v>
      </c>
      <c r="Y9" s="2">
        <v>-16.692599999999999</v>
      </c>
      <c r="Z9" s="2">
        <v>0.83679999999999999</v>
      </c>
      <c r="AA9" s="2">
        <v>23.941199999999998</v>
      </c>
      <c r="AB9" s="2">
        <f t="shared" si="3"/>
        <v>1.1368683772161603E-13</v>
      </c>
      <c r="AC9" s="4">
        <v>5</v>
      </c>
      <c r="AD9">
        <f t="shared" si="4"/>
        <v>1</v>
      </c>
      <c r="AE9" s="2" t="str">
        <f t="shared" si="5"/>
        <v/>
      </c>
      <c r="AF9" s="2" t="str">
        <f t="shared" si="0"/>
        <v/>
      </c>
      <c r="AG9" s="2" t="str">
        <f t="shared" si="6"/>
        <v/>
      </c>
      <c r="AH9" s="2" t="str">
        <f t="shared" si="7"/>
        <v/>
      </c>
      <c r="AI9" s="5" t="str">
        <f t="shared" si="8"/>
        <v/>
      </c>
      <c r="AJ9" s="5" t="str">
        <f t="shared" si="9"/>
        <v/>
      </c>
      <c r="AK9" s="2">
        <f t="shared" si="10"/>
        <v>1.5594902293774489E-15</v>
      </c>
      <c r="AL9" s="2">
        <v>29.154420200000004</v>
      </c>
      <c r="AM9" s="2">
        <v>5.555679000000012</v>
      </c>
      <c r="AN9" s="2">
        <v>-2.4258000000116908E-3</v>
      </c>
      <c r="AO9" s="2">
        <v>-1.6659999998580588E-4</v>
      </c>
      <c r="AP9" s="2">
        <v>3.4488000000010288E-3</v>
      </c>
      <c r="AQ9" s="2">
        <v>3.781000000003587E-3</v>
      </c>
      <c r="AR9" s="2">
        <v>2.2958000000130596E-3</v>
      </c>
      <c r="AS9" s="2">
        <v>1.3078000000064094E-3</v>
      </c>
      <c r="AU9" s="2">
        <v>3.1470000000126674E-3</v>
      </c>
      <c r="AV9" s="2">
        <v>-18.027762200000012</v>
      </c>
      <c r="AW9" s="2">
        <v>-28.686592399999995</v>
      </c>
      <c r="AX9" s="2">
        <v>-34.833853599999969</v>
      </c>
      <c r="AY9" s="2">
        <v>-35.73612940000001</v>
      </c>
      <c r="AZ9" s="2">
        <v>-38.851961499999987</v>
      </c>
      <c r="BA9" s="2">
        <v>-45.069468400000005</v>
      </c>
      <c r="BB9" s="2">
        <v>-66.459463599999935</v>
      </c>
      <c r="BD9" s="12">
        <v>1.9159999999746866E-3</v>
      </c>
      <c r="BE9" s="12">
        <v>-15.474473991416318</v>
      </c>
      <c r="BF9" s="12">
        <v>-28.350875846833574</v>
      </c>
      <c r="BG9" s="12">
        <v>-28.476593905579371</v>
      </c>
      <c r="BH9" s="12">
        <v>-27.844425236051496</v>
      </c>
      <c r="BI9" s="12">
        <v>-32.091025751072962</v>
      </c>
      <c r="BJ9" s="12">
        <v>-35.126770333569887</v>
      </c>
      <c r="BK9" s="12">
        <v>-57.389567452135474</v>
      </c>
      <c r="BL9" s="12">
        <v>1.7939643347138674E-3</v>
      </c>
    </row>
    <row r="10" spans="1:64">
      <c r="A10">
        <v>0</v>
      </c>
      <c r="B10">
        <f t="shared" si="1"/>
        <v>-9.9615680753910798</v>
      </c>
      <c r="C10">
        <f t="shared" si="2"/>
        <v>7.0464409978840603</v>
      </c>
      <c r="D10" s="15">
        <v>6</v>
      </c>
      <c r="E10" s="16">
        <v>1.0009999999999999</v>
      </c>
      <c r="F10" s="15">
        <v>1</v>
      </c>
      <c r="G10" s="15">
        <v>48</v>
      </c>
      <c r="H10" s="17">
        <v>8.16</v>
      </c>
      <c r="I10" s="15">
        <v>0.88</v>
      </c>
      <c r="J10" s="15">
        <v>2</v>
      </c>
      <c r="K10" s="15">
        <v>4</v>
      </c>
      <c r="L10" s="18">
        <v>3</v>
      </c>
      <c r="M10" s="18">
        <v>48</v>
      </c>
      <c r="N10" s="18">
        <v>0</v>
      </c>
      <c r="O10" s="19">
        <v>69.900000000000006</v>
      </c>
      <c r="P10" s="2">
        <v>0.872</v>
      </c>
      <c r="Q10" s="7">
        <v>6</v>
      </c>
      <c r="R10" s="2">
        <v>44.439500000000002</v>
      </c>
      <c r="S10" s="2">
        <v>1.0517000000000001</v>
      </c>
      <c r="T10" s="2">
        <v>-0.314</v>
      </c>
      <c r="U10" s="2">
        <v>0.79930000000000001</v>
      </c>
      <c r="V10" s="2">
        <v>25.566600000000001</v>
      </c>
      <c r="W10" s="2">
        <v>-3.6076000000000001</v>
      </c>
      <c r="X10" s="2">
        <v>0.63690000000000002</v>
      </c>
      <c r="Y10" s="2">
        <v>-6.0986000000000002</v>
      </c>
      <c r="Z10" s="2">
        <v>0.69540000000000002</v>
      </c>
      <c r="AA10" s="2">
        <v>22.027899999999999</v>
      </c>
      <c r="AB10" s="2">
        <f t="shared" si="3"/>
        <v>7.0464409978841331</v>
      </c>
      <c r="AC10" s="4">
        <v>6</v>
      </c>
      <c r="AD10" t="str">
        <f t="shared" si="4"/>
        <v/>
      </c>
      <c r="AE10" s="2">
        <f t="shared" si="5"/>
        <v>7.0464409978841331</v>
      </c>
      <c r="AF10" s="2" t="str">
        <f t="shared" si="0"/>
        <v/>
      </c>
      <c r="AG10" s="2">
        <f t="shared" si="6"/>
        <v>10.080745347473723</v>
      </c>
      <c r="AH10" s="2" t="str">
        <f t="shared" si="7"/>
        <v/>
      </c>
      <c r="AI10" s="5" t="str">
        <f t="shared" si="8"/>
        <v/>
      </c>
      <c r="AJ10" s="5" t="str">
        <f t="shared" si="9"/>
        <v/>
      </c>
      <c r="AK10" s="2">
        <f t="shared" si="10"/>
        <v>0.10080745347473723</v>
      </c>
      <c r="AL10" s="2">
        <v>46.658658500000008</v>
      </c>
      <c r="AM10" s="2">
        <v>11.799687900000009</v>
      </c>
      <c r="AN10" s="2">
        <v>14.097305900000016</v>
      </c>
      <c r="AO10" s="2">
        <v>12.649674800000014</v>
      </c>
      <c r="AP10" s="2">
        <v>6.4432798000000204</v>
      </c>
      <c r="AQ10" s="2">
        <v>5.3563284999999894</v>
      </c>
      <c r="AR10" s="2">
        <v>4.720473300000009</v>
      </c>
      <c r="AS10" s="2">
        <v>8.6310000001788012E-4</v>
      </c>
      <c r="AU10" s="2">
        <v>3.2459999999900901E-3</v>
      </c>
      <c r="AV10" s="2">
        <v>-16.059829399999984</v>
      </c>
      <c r="AW10" s="2">
        <v>-28.206881500000009</v>
      </c>
      <c r="AX10" s="2">
        <v>-33.175231899999972</v>
      </c>
      <c r="AY10" s="2">
        <v>-32.797812999999991</v>
      </c>
      <c r="AZ10" s="2">
        <v>-37.386044999999996</v>
      </c>
      <c r="BA10" s="2">
        <v>-42.404641900000001</v>
      </c>
      <c r="BB10" s="2">
        <v>-61.521053499999965</v>
      </c>
      <c r="BD10" s="12">
        <v>2.506563706556054E-3</v>
      </c>
      <c r="BE10" s="12">
        <v>-12.319235446808511</v>
      </c>
      <c r="BF10" s="12">
        <v>-19.578934353741481</v>
      </c>
      <c r="BG10" s="12">
        <v>-25.888059499263623</v>
      </c>
      <c r="BH10" s="12">
        <v>-27.235844144783556</v>
      </c>
      <c r="BI10" s="12">
        <v>-30.593515259048981</v>
      </c>
      <c r="BJ10" s="12">
        <v>-35.023535555555554</v>
      </c>
      <c r="BK10" s="12">
        <v>-52.806948332150426</v>
      </c>
      <c r="BL10" s="12">
        <v>1.2347639485234335E-3</v>
      </c>
    </row>
    <row r="11" spans="1:64">
      <c r="A11">
        <v>3.53047847850066</v>
      </c>
      <c r="B11">
        <f t="shared" si="1"/>
        <v>3.53047847850066</v>
      </c>
      <c r="C11">
        <f t="shared" si="2"/>
        <v>12.645001491035099</v>
      </c>
      <c r="D11" s="15">
        <v>7</v>
      </c>
      <c r="E11" s="16">
        <v>0.76200000000000001</v>
      </c>
      <c r="F11" s="15">
        <v>1</v>
      </c>
      <c r="G11" s="15">
        <v>40</v>
      </c>
      <c r="H11" s="17">
        <v>5.16</v>
      </c>
      <c r="I11" s="15">
        <v>0.97899999999999998</v>
      </c>
      <c r="J11" s="15">
        <v>0</v>
      </c>
      <c r="K11" s="15">
        <v>5</v>
      </c>
      <c r="L11" s="18">
        <v>3</v>
      </c>
      <c r="M11" s="18">
        <v>59</v>
      </c>
      <c r="N11" s="18">
        <v>0</v>
      </c>
      <c r="O11" s="19">
        <v>79</v>
      </c>
      <c r="P11" s="2">
        <v>0.87090000000000001</v>
      </c>
      <c r="Q11" s="7">
        <v>7</v>
      </c>
      <c r="R11" s="2">
        <v>45.349499999999999</v>
      </c>
      <c r="S11" s="2">
        <v>1.0114000000000001</v>
      </c>
      <c r="T11" s="2">
        <v>-0.31709999999999999</v>
      </c>
      <c r="U11" s="2">
        <v>0.93799999999999994</v>
      </c>
      <c r="V11" s="2">
        <v>22.892800000000001</v>
      </c>
      <c r="W11" s="2">
        <v>-3.7713999999999999</v>
      </c>
      <c r="X11" s="2">
        <v>0.83740000000000003</v>
      </c>
      <c r="Y11" s="2">
        <v>-5.9268999999999998</v>
      </c>
      <c r="Z11" s="2">
        <v>0.68520000000000003</v>
      </c>
      <c r="AA11" s="2">
        <v>21.563300000000002</v>
      </c>
      <c r="AB11" s="2">
        <f t="shared" si="3"/>
        <v>12.64500149103516</v>
      </c>
      <c r="AC11" s="4">
        <v>7</v>
      </c>
      <c r="AD11" t="str">
        <f t="shared" si="4"/>
        <v/>
      </c>
      <c r="AE11" s="2">
        <f t="shared" si="5"/>
        <v>12.64500149103516</v>
      </c>
      <c r="AF11" s="2" t="str">
        <f t="shared" si="0"/>
        <v/>
      </c>
      <c r="AG11" s="2">
        <f t="shared" si="6"/>
        <v>16.006331001310329</v>
      </c>
      <c r="AH11" s="2" t="str">
        <f t="shared" si="7"/>
        <v/>
      </c>
      <c r="AI11" s="5" t="str">
        <f t="shared" si="8"/>
        <v/>
      </c>
      <c r="AJ11" s="5" t="str">
        <f t="shared" si="9"/>
        <v/>
      </c>
      <c r="AK11" s="2">
        <f t="shared" si="10"/>
        <v>0.16006331001310328</v>
      </c>
      <c r="AL11" s="2">
        <v>60.246301899999985</v>
      </c>
      <c r="AM11" s="2">
        <v>21.836438900000005</v>
      </c>
      <c r="AN11" s="2">
        <v>9.215695299999993</v>
      </c>
      <c r="AO11" s="2">
        <v>12.562546100000006</v>
      </c>
      <c r="AP11" s="2">
        <v>11.737980399999984</v>
      </c>
      <c r="AQ11" s="2">
        <v>12.385465499999995</v>
      </c>
      <c r="AR11" s="2">
        <v>14.995942899999989</v>
      </c>
      <c r="AS11" s="2">
        <v>14.813267699999997</v>
      </c>
      <c r="AU11" s="2">
        <v>3.3375000000077648E-3</v>
      </c>
      <c r="AV11" s="2">
        <v>-13.793267900000018</v>
      </c>
      <c r="AW11" s="2">
        <v>-27.459387799999973</v>
      </c>
      <c r="AX11" s="2">
        <v>-29.949342999999985</v>
      </c>
      <c r="AY11" s="2">
        <v>-32.438755399999991</v>
      </c>
      <c r="AZ11" s="2">
        <v>-35.813605499999937</v>
      </c>
      <c r="BA11" s="2">
        <v>-39.554985199999948</v>
      </c>
      <c r="BB11" s="2">
        <v>-53.130027799999965</v>
      </c>
      <c r="BD11" s="12">
        <v>2.7012875536589422E-3</v>
      </c>
      <c r="BE11" s="12">
        <v>-11.398033640880046</v>
      </c>
      <c r="BF11" s="12">
        <v>-19.488564797728866</v>
      </c>
      <c r="BG11" s="12">
        <v>-24.722394322214313</v>
      </c>
      <c r="BH11" s="12">
        <v>-26.604569955817357</v>
      </c>
      <c r="BI11" s="12">
        <v>-25.054094992636227</v>
      </c>
      <c r="BJ11" s="12">
        <v>-33.118695876288655</v>
      </c>
      <c r="BK11" s="12">
        <v>-52.248464444444409</v>
      </c>
      <c r="BL11" s="12">
        <v>18.750971772151896</v>
      </c>
    </row>
    <row r="12" spans="1:64">
      <c r="A12">
        <v>0</v>
      </c>
      <c r="B12">
        <f t="shared" si="1"/>
        <v>-1.8579275619359901</v>
      </c>
      <c r="C12">
        <f t="shared" si="2"/>
        <v>-11.3040359826045</v>
      </c>
      <c r="D12" s="15">
        <v>8</v>
      </c>
      <c r="E12" s="16">
        <v>1.2490000000000001</v>
      </c>
      <c r="F12" s="15">
        <v>2</v>
      </c>
      <c r="G12" s="15">
        <v>60</v>
      </c>
      <c r="H12" s="17">
        <v>7.2</v>
      </c>
      <c r="I12" s="15">
        <v>1.8140000000000001</v>
      </c>
      <c r="J12" s="15">
        <v>1</v>
      </c>
      <c r="K12" s="15">
        <v>7</v>
      </c>
      <c r="L12" s="18">
        <v>3</v>
      </c>
      <c r="M12" s="18">
        <v>39</v>
      </c>
      <c r="N12" s="18">
        <v>1</v>
      </c>
      <c r="O12" s="19">
        <v>85.5</v>
      </c>
      <c r="P12" s="2">
        <v>0.86670000000000003</v>
      </c>
      <c r="Q12" s="7">
        <v>8</v>
      </c>
      <c r="R12" s="2">
        <v>47.640999999999998</v>
      </c>
      <c r="S12" s="2">
        <v>0.90769999999999995</v>
      </c>
      <c r="T12" s="2">
        <v>-0.30590000000000001</v>
      </c>
      <c r="U12" s="2">
        <v>1.2797000000000001</v>
      </c>
      <c r="V12" s="2">
        <v>14.465400000000001</v>
      </c>
      <c r="W12" s="2">
        <v>-3.089</v>
      </c>
      <c r="X12" s="2">
        <v>1.9548000000000001</v>
      </c>
      <c r="Y12" s="2">
        <v>-7.5021000000000004</v>
      </c>
      <c r="Z12" s="2">
        <v>0.70169999999999999</v>
      </c>
      <c r="AA12" s="2">
        <v>21.842300000000002</v>
      </c>
      <c r="AB12" s="2">
        <f t="shared" si="3"/>
        <v>-11.304035982604404</v>
      </c>
      <c r="AC12" s="4">
        <v>8</v>
      </c>
      <c r="AD12" t="str">
        <f t="shared" si="4"/>
        <v/>
      </c>
      <c r="AE12" s="2" t="str">
        <f t="shared" si="5"/>
        <v/>
      </c>
      <c r="AF12" s="2">
        <f t="shared" si="0"/>
        <v>-11.304035982604404</v>
      </c>
      <c r="AG12" s="2" t="str">
        <f t="shared" si="6"/>
        <v/>
      </c>
      <c r="AH12" s="2">
        <f t="shared" si="7"/>
        <v>13.221094716496379</v>
      </c>
      <c r="AI12" s="5">
        <f t="shared" si="8"/>
        <v>1</v>
      </c>
      <c r="AJ12" s="5" t="str">
        <f t="shared" si="9"/>
        <v/>
      </c>
      <c r="AK12" s="2">
        <f t="shared" si="10"/>
        <v>-0.13221094716496379</v>
      </c>
      <c r="AL12" s="2">
        <v>-5.0257421000000306</v>
      </c>
      <c r="AM12" s="2">
        <v>-2.2516963000000061</v>
      </c>
      <c r="AN12" s="2">
        <v>-7.1633559000000417</v>
      </c>
      <c r="AO12" s="2">
        <v>-9.5413177999999874</v>
      </c>
      <c r="AP12" s="2">
        <v>-10.84733700000001</v>
      </c>
      <c r="AQ12" s="2">
        <v>-12.037850500000019</v>
      </c>
      <c r="AR12" s="2">
        <v>-19.356132500000001</v>
      </c>
      <c r="AS12" s="2">
        <v>-44.672437099999968</v>
      </c>
      <c r="AU12" s="2">
        <v>3.41040000000703E-3</v>
      </c>
      <c r="AV12" s="2">
        <v>-13.272206800000021</v>
      </c>
      <c r="AW12" s="2">
        <v>-22.561570199999977</v>
      </c>
      <c r="AX12" s="2">
        <v>-26.111417899999935</v>
      </c>
      <c r="AY12" s="2">
        <v>-25.186784799999998</v>
      </c>
      <c r="AZ12" s="2">
        <v>-32.917352500000007</v>
      </c>
      <c r="BA12" s="2">
        <v>-32.768160499999993</v>
      </c>
      <c r="BB12" s="2">
        <v>-52.354030499999993</v>
      </c>
      <c r="BD12" s="12">
        <v>2.809510290989534E-3</v>
      </c>
      <c r="BE12" s="12">
        <v>-9.3831754421768832</v>
      </c>
      <c r="BF12" s="12">
        <v>-19.36615467811157</v>
      </c>
      <c r="BG12" s="12">
        <v>-19.38781919148937</v>
      </c>
      <c r="BH12" s="12">
        <v>-21.066254297872327</v>
      </c>
      <c r="BI12" s="12">
        <v>-23.617969148936147</v>
      </c>
      <c r="BJ12" s="12">
        <v>-26.312699725651562</v>
      </c>
      <c r="BK12" s="12">
        <v>-49.363646999999958</v>
      </c>
      <c r="BL12" s="12">
        <v>-52.248464444444409</v>
      </c>
    </row>
    <row r="13" spans="1:64">
      <c r="A13">
        <v>0.144499339733723</v>
      </c>
      <c r="B13">
        <f t="shared" si="1"/>
        <v>0.144499339733723</v>
      </c>
      <c r="C13">
        <f t="shared" si="2"/>
        <v>0</v>
      </c>
      <c r="D13" s="15">
        <v>9</v>
      </c>
      <c r="E13" s="16">
        <v>1.032</v>
      </c>
      <c r="F13" s="15">
        <v>1</v>
      </c>
      <c r="G13" s="15">
        <v>80</v>
      </c>
      <c r="H13" s="17">
        <v>10.32</v>
      </c>
      <c r="I13" s="15">
        <v>1.593</v>
      </c>
      <c r="J13" s="15">
        <v>1</v>
      </c>
      <c r="K13" s="15">
        <v>6</v>
      </c>
      <c r="L13" s="18">
        <v>3</v>
      </c>
      <c r="M13" s="18">
        <v>60</v>
      </c>
      <c r="N13" s="18">
        <v>1</v>
      </c>
      <c r="O13" s="19">
        <v>85.7</v>
      </c>
      <c r="P13" s="2">
        <v>0.86550000000000005</v>
      </c>
      <c r="Q13" s="7">
        <v>9</v>
      </c>
      <c r="R13" s="2">
        <v>48.346800000000002</v>
      </c>
      <c r="S13" s="2">
        <v>0.87919999999999998</v>
      </c>
      <c r="T13" s="2">
        <v>-0.3337</v>
      </c>
      <c r="U13" s="2">
        <v>1.3364</v>
      </c>
      <c r="V13" s="2">
        <v>12.901300000000001</v>
      </c>
      <c r="W13" s="2">
        <v>-3.8111999999999999</v>
      </c>
      <c r="X13" s="2">
        <v>1.7738</v>
      </c>
      <c r="Y13" s="2">
        <v>-5.9185999999999996</v>
      </c>
      <c r="Z13" s="2">
        <v>0.68059999999999998</v>
      </c>
      <c r="AA13" s="2">
        <v>21.8048</v>
      </c>
      <c r="AB13" s="2">
        <f t="shared" si="3"/>
        <v>1.2789769243681803E-13</v>
      </c>
      <c r="AC13" s="4">
        <v>9</v>
      </c>
      <c r="AD13">
        <f t="shared" si="4"/>
        <v>1</v>
      </c>
      <c r="AE13" s="2" t="str">
        <f t="shared" si="5"/>
        <v/>
      </c>
      <c r="AF13" s="2" t="str">
        <f t="shared" si="0"/>
        <v/>
      </c>
      <c r="AG13" s="2" t="str">
        <f t="shared" si="6"/>
        <v/>
      </c>
      <c r="AH13" s="2" t="str">
        <f t="shared" si="7"/>
        <v/>
      </c>
      <c r="AI13" s="5" t="str">
        <f t="shared" si="8"/>
        <v/>
      </c>
      <c r="AJ13" s="5" t="str">
        <f t="shared" si="9"/>
        <v/>
      </c>
      <c r="AK13" s="2">
        <f t="shared" si="10"/>
        <v>1.4923884765089618E-15</v>
      </c>
      <c r="AL13" s="2">
        <v>20.111840299999997</v>
      </c>
      <c r="AM13" s="2">
        <v>6.8566364999999934</v>
      </c>
      <c r="AN13" s="2">
        <v>-3.6167000000091321E-3</v>
      </c>
      <c r="AO13" s="2">
        <v>-3.0089999999916017E-4</v>
      </c>
      <c r="AP13" s="2">
        <v>4.803199999997787E-3</v>
      </c>
      <c r="AQ13" s="2">
        <v>-1.9640665000000155</v>
      </c>
      <c r="AR13" s="2">
        <v>-8.2868263000000013</v>
      </c>
      <c r="AS13" s="2">
        <v>-38.777244299999992</v>
      </c>
      <c r="AU13" s="2">
        <v>3.9586000000042532E-3</v>
      </c>
      <c r="AV13" s="2">
        <v>-12.653684400000003</v>
      </c>
      <c r="AW13" s="2">
        <v>-22.559131600000001</v>
      </c>
      <c r="AX13" s="2">
        <v>-21.166306199999994</v>
      </c>
      <c r="AY13" s="2">
        <v>-24.726116200000007</v>
      </c>
      <c r="AZ13" s="2">
        <v>-27.261996000000011</v>
      </c>
      <c r="BA13" s="2">
        <v>-32.215638000000013</v>
      </c>
      <c r="BB13" s="2">
        <v>-51.687779599999999</v>
      </c>
      <c r="BD13" s="12">
        <v>3.8319101123674496E-3</v>
      </c>
      <c r="BE13" s="12">
        <v>-5.8987585777777873</v>
      </c>
      <c r="BF13" s="12">
        <v>-14.382788638297878</v>
      </c>
      <c r="BG13" s="12">
        <v>-15.957315911111108</v>
      </c>
      <c r="BH13" s="12">
        <v>-16.820487210884359</v>
      </c>
      <c r="BI13" s="12">
        <v>-19.090077333333333</v>
      </c>
      <c r="BJ13" s="12">
        <v>-24.721865749999967</v>
      </c>
      <c r="BK13" s="12">
        <v>-47.91714024999996</v>
      </c>
      <c r="BL13" s="12">
        <v>-45.247659626604424</v>
      </c>
    </row>
    <row r="14" spans="1:64">
      <c r="A14">
        <v>9.7765762667837102</v>
      </c>
      <c r="B14">
        <f t="shared" si="1"/>
        <v>9.7765762667837102</v>
      </c>
      <c r="C14">
        <f t="shared" si="2"/>
        <v>29.924412054320999</v>
      </c>
      <c r="D14" s="15">
        <v>10</v>
      </c>
      <c r="E14" s="16">
        <v>1.016</v>
      </c>
      <c r="F14" s="15">
        <v>2</v>
      </c>
      <c r="G14" s="15">
        <v>65</v>
      </c>
      <c r="H14" s="17">
        <v>7.8</v>
      </c>
      <c r="I14" s="15">
        <v>1.016</v>
      </c>
      <c r="J14" s="15">
        <v>2</v>
      </c>
      <c r="K14" s="15">
        <v>7</v>
      </c>
      <c r="L14" s="18">
        <v>3</v>
      </c>
      <c r="M14" s="18">
        <v>39</v>
      </c>
      <c r="N14" s="18">
        <v>0</v>
      </c>
      <c r="O14" s="19">
        <v>107.5</v>
      </c>
      <c r="P14" s="2">
        <v>0.80330000000000001</v>
      </c>
      <c r="Q14" s="7">
        <v>10</v>
      </c>
      <c r="R14" s="2">
        <v>48.627099999999999</v>
      </c>
      <c r="S14" s="2">
        <v>0.84530000000000005</v>
      </c>
      <c r="T14" s="2">
        <v>-0.32840000000000003</v>
      </c>
      <c r="U14" s="2">
        <v>1.3611</v>
      </c>
      <c r="V14" s="2">
        <v>11.906000000000001</v>
      </c>
      <c r="W14" s="2">
        <v>-3.3563000000000001</v>
      </c>
      <c r="X14" s="2">
        <v>2.0638000000000001</v>
      </c>
      <c r="Y14" s="2">
        <v>-6.5132000000000003</v>
      </c>
      <c r="Z14" s="2">
        <v>0.67820000000000003</v>
      </c>
      <c r="AA14" s="2">
        <v>21.677399999999999</v>
      </c>
      <c r="AB14" s="2">
        <f t="shared" si="3"/>
        <v>29.924412054321081</v>
      </c>
      <c r="AC14" s="4">
        <v>10</v>
      </c>
      <c r="AD14" t="str">
        <f t="shared" si="4"/>
        <v/>
      </c>
      <c r="AE14" s="2">
        <f t="shared" si="5"/>
        <v>29.924412054321081</v>
      </c>
      <c r="AF14" s="2" t="str">
        <f t="shared" si="0"/>
        <v/>
      </c>
      <c r="AG14" s="2">
        <f t="shared" si="6"/>
        <v>27.836662376112635</v>
      </c>
      <c r="AH14" s="2" t="str">
        <f t="shared" si="7"/>
        <v/>
      </c>
      <c r="AI14" s="5" t="str">
        <f t="shared" si="8"/>
        <v/>
      </c>
      <c r="AJ14" s="5" t="str">
        <f t="shared" si="9"/>
        <v/>
      </c>
      <c r="AK14" s="2">
        <f t="shared" si="10"/>
        <v>0.27836662376112636</v>
      </c>
      <c r="AL14" s="2">
        <v>63.53537759999999</v>
      </c>
      <c r="AM14" s="2">
        <v>50.142496799999996</v>
      </c>
      <c r="AN14" s="2">
        <v>49.331454399999991</v>
      </c>
      <c r="AO14" s="2">
        <v>46.882624800000002</v>
      </c>
      <c r="AP14" s="2">
        <v>39.759540000000001</v>
      </c>
      <c r="AQ14" s="2">
        <v>38.885028000000005</v>
      </c>
      <c r="AR14" s="2">
        <v>34.23754799999999</v>
      </c>
      <c r="AS14" s="2">
        <v>14.914213600000011</v>
      </c>
      <c r="AU14" s="2">
        <v>4.214100000012877E-3</v>
      </c>
      <c r="AV14" s="2">
        <v>-5.3542645000000277</v>
      </c>
      <c r="AW14" s="2">
        <v>-19.250244699999996</v>
      </c>
      <c r="AX14" s="2">
        <v>-19.73119719999994</v>
      </c>
      <c r="AY14" s="2">
        <v>-23.907387600000007</v>
      </c>
      <c r="AZ14" s="2">
        <v>-26.82589999999999</v>
      </c>
      <c r="BA14" s="2">
        <v>-30.524834300000009</v>
      </c>
      <c r="BB14" s="2">
        <v>-51.097920700000003</v>
      </c>
      <c r="BD14" s="12">
        <v>5.071119133589503E-3</v>
      </c>
      <c r="BE14" s="12">
        <v>-4.461887083333357</v>
      </c>
      <c r="BF14" s="12">
        <v>-12.749596622222221</v>
      </c>
      <c r="BG14" s="12">
        <v>-13.342999999999991</v>
      </c>
      <c r="BH14" s="12">
        <v>-16.718131555555576</v>
      </c>
      <c r="BI14" s="12">
        <v>-17.038747500000007</v>
      </c>
      <c r="BJ14" s="12">
        <v>-22.638751461988306</v>
      </c>
      <c r="BK14" s="12">
        <v>-45.605174077253189</v>
      </c>
      <c r="BL14" s="12">
        <v>13.873687069767451</v>
      </c>
    </row>
    <row r="15" spans="1:64">
      <c r="A15">
        <v>0</v>
      </c>
      <c r="C15">
        <f t="shared" si="2"/>
        <v>-16.886087476872</v>
      </c>
      <c r="D15" s="15">
        <v>11</v>
      </c>
      <c r="E15" s="16">
        <v>1.591</v>
      </c>
      <c r="F15" s="15">
        <v>3</v>
      </c>
      <c r="G15" s="15">
        <v>60</v>
      </c>
      <c r="H15" s="17">
        <v>8.82</v>
      </c>
      <c r="I15" s="15">
        <v>1.5509999999999999</v>
      </c>
      <c r="J15" s="15">
        <v>1</v>
      </c>
      <c r="K15" s="15">
        <v>7</v>
      </c>
      <c r="L15" s="18">
        <v>3</v>
      </c>
      <c r="M15" s="18">
        <v>37</v>
      </c>
      <c r="N15" s="18">
        <v>1</v>
      </c>
      <c r="O15" s="19">
        <v>115</v>
      </c>
      <c r="P15" s="2">
        <v>0.79869999999999997</v>
      </c>
      <c r="Q15" s="7">
        <v>11</v>
      </c>
      <c r="R15" s="2">
        <v>49.304699999999997</v>
      </c>
      <c r="S15" s="2">
        <v>0.76339999999999997</v>
      </c>
      <c r="T15" s="2">
        <v>-0.3155</v>
      </c>
      <c r="U15" s="2">
        <v>1.4209000000000001</v>
      </c>
      <c r="V15" s="2">
        <v>9.4999000000000002</v>
      </c>
      <c r="W15" s="2">
        <v>-2.2565</v>
      </c>
      <c r="X15" s="2">
        <v>2.7648999999999999</v>
      </c>
      <c r="Y15" s="2">
        <v>-7.9504000000000001</v>
      </c>
      <c r="Z15" s="2">
        <v>0.6724</v>
      </c>
      <c r="AA15" s="2">
        <v>21.369399999999999</v>
      </c>
      <c r="AB15" s="2">
        <f t="shared" si="3"/>
        <v>-16.886087476871808</v>
      </c>
      <c r="AC15" s="4">
        <v>11</v>
      </c>
      <c r="AD15" t="str">
        <f t="shared" si="4"/>
        <v/>
      </c>
      <c r="AE15" s="2" t="str">
        <f t="shared" si="5"/>
        <v/>
      </c>
      <c r="AF15" s="2">
        <f t="shared" si="0"/>
        <v>-16.886087476871808</v>
      </c>
      <c r="AG15" s="2" t="str">
        <f t="shared" si="6"/>
        <v/>
      </c>
      <c r="AH15" s="2">
        <f t="shared" si="7"/>
        <v>14.683554327714615</v>
      </c>
      <c r="AI15" s="5">
        <f t="shared" si="8"/>
        <v>1</v>
      </c>
      <c r="AJ15" s="5" t="str">
        <f t="shared" si="9"/>
        <v/>
      </c>
      <c r="AK15" s="2">
        <f t="shared" si="10"/>
        <v>-0.14683554327714615</v>
      </c>
      <c r="AL15" s="2">
        <v>17.895187599999986</v>
      </c>
      <c r="AM15" s="2">
        <v>4.9924607999999893</v>
      </c>
      <c r="AN15" s="2">
        <v>-5.7306776000000212</v>
      </c>
      <c r="AO15" s="2">
        <v>-5.0315267000000006</v>
      </c>
      <c r="AP15" s="2">
        <v>-8.2018429999999967</v>
      </c>
      <c r="AQ15" s="2">
        <v>-8.9161100000000033</v>
      </c>
      <c r="AR15" s="2">
        <v>-8.8316449999999946</v>
      </c>
      <c r="AS15" s="2">
        <v>-25.362698399999971</v>
      </c>
      <c r="AU15" s="2">
        <v>5.8437999999227941E-3</v>
      </c>
      <c r="AV15" s="2">
        <v>-2.2516963000000061</v>
      </c>
      <c r="AW15" s="2">
        <v>-11.662882700000068</v>
      </c>
      <c r="AX15" s="2">
        <v>-19.614209999999986</v>
      </c>
      <c r="AY15" s="2">
        <v>-22.344651199999959</v>
      </c>
      <c r="AZ15" s="2">
        <v>-24.784814000000011</v>
      </c>
      <c r="BA15" s="2">
        <v>-30.170269100000098</v>
      </c>
      <c r="BB15" s="2">
        <v>-44.672437099999968</v>
      </c>
      <c r="BD15" s="12">
        <v>6.6750000000155296E-3</v>
      </c>
      <c r="BE15" s="12">
        <v>-2.6335629239766156</v>
      </c>
      <c r="BF15" s="12">
        <v>-11.269870112359563</v>
      </c>
      <c r="BG15" s="12">
        <v>-12.331998249999963</v>
      </c>
      <c r="BH15" s="12">
        <v>-14.257674157303368</v>
      </c>
      <c r="BI15" s="12">
        <v>-15.727460674157317</v>
      </c>
      <c r="BJ15" s="12">
        <v>-21.549115787234051</v>
      </c>
      <c r="BK15" s="12">
        <v>-45.247659626604424</v>
      </c>
      <c r="BL15" s="12">
        <v>-22.054520347826063</v>
      </c>
    </row>
    <row r="16" spans="1:64">
      <c r="A16">
        <v>0</v>
      </c>
      <c r="C16">
        <f t="shared" si="2"/>
        <v>0.869931702400355</v>
      </c>
      <c r="D16" s="15">
        <v>12</v>
      </c>
      <c r="E16" s="16">
        <v>1.35</v>
      </c>
      <c r="F16" s="15">
        <v>3</v>
      </c>
      <c r="G16" s="15">
        <v>60</v>
      </c>
      <c r="H16" s="17">
        <v>8.0399999999999991</v>
      </c>
      <c r="I16" s="15">
        <v>1.6779999999999999</v>
      </c>
      <c r="J16" s="15">
        <v>1</v>
      </c>
      <c r="K16" s="15">
        <v>8</v>
      </c>
      <c r="L16" s="18">
        <v>4</v>
      </c>
      <c r="M16" s="18">
        <v>45</v>
      </c>
      <c r="N16" s="18">
        <v>1</v>
      </c>
      <c r="O16" s="19">
        <v>118.7</v>
      </c>
      <c r="P16" s="2">
        <v>0.78700000000000003</v>
      </c>
      <c r="Q16" s="7">
        <v>12</v>
      </c>
      <c r="R16" s="2">
        <v>49.304099999999998</v>
      </c>
      <c r="S16" s="2">
        <v>0.76300000000000001</v>
      </c>
      <c r="T16" s="2">
        <v>-0.31530000000000002</v>
      </c>
      <c r="U16" s="2">
        <v>1.4209000000000001</v>
      </c>
      <c r="V16" s="2">
        <v>9.5068999999999999</v>
      </c>
      <c r="W16" s="2">
        <v>-2.25</v>
      </c>
      <c r="X16" s="2">
        <v>2.7673000000000001</v>
      </c>
      <c r="Y16" s="2">
        <v>-7.9593999999999996</v>
      </c>
      <c r="Z16" s="2">
        <v>0.67220000000000002</v>
      </c>
      <c r="AA16" s="2">
        <v>21.3568</v>
      </c>
      <c r="AB16" s="2">
        <f t="shared" si="3"/>
        <v>0.86993170240047846</v>
      </c>
      <c r="AC16" s="4">
        <v>12</v>
      </c>
      <c r="AD16" t="str">
        <f t="shared" si="4"/>
        <v/>
      </c>
      <c r="AE16" s="2">
        <f t="shared" si="5"/>
        <v>0.86993170240047846</v>
      </c>
      <c r="AF16" s="2" t="str">
        <f t="shared" si="0"/>
        <v/>
      </c>
      <c r="AG16" s="2">
        <f t="shared" si="6"/>
        <v>0.73288264734665409</v>
      </c>
      <c r="AH16" s="2" t="str">
        <f t="shared" si="7"/>
        <v/>
      </c>
      <c r="AI16" s="5" t="str">
        <f t="shared" si="8"/>
        <v/>
      </c>
      <c r="AJ16" s="5" t="str">
        <f t="shared" si="9"/>
        <v/>
      </c>
      <c r="AK16" s="2">
        <f t="shared" si="10"/>
        <v>7.3288264734665412E-3</v>
      </c>
      <c r="AL16" s="2">
        <v>38.721140800000001</v>
      </c>
      <c r="AM16" s="2">
        <v>17.347639200000003</v>
      </c>
      <c r="AN16" s="2">
        <v>5.5124679999999842</v>
      </c>
      <c r="AO16" s="2">
        <v>9.2300650000000104</v>
      </c>
      <c r="AP16" s="2">
        <v>4.3301036000000011</v>
      </c>
      <c r="AQ16" s="2">
        <v>5.2483879999999914</v>
      </c>
      <c r="AR16" s="2">
        <v>8.5636995999999925</v>
      </c>
      <c r="AS16" s="2">
        <v>-1.7567599999999999</v>
      </c>
      <c r="AU16" s="2">
        <v>1.0127065000000073</v>
      </c>
      <c r="AV16" s="2">
        <v>-2.6809999997112754E-4</v>
      </c>
      <c r="AW16" s="2">
        <v>-10.698127599999992</v>
      </c>
      <c r="AX16" s="2">
        <v>-18.859778000000034</v>
      </c>
      <c r="AY16" s="2">
        <v>-21.672427999999996</v>
      </c>
      <c r="AZ16" s="2">
        <v>-24.763841000000014</v>
      </c>
      <c r="BA16" s="2">
        <v>-30.044964200000038</v>
      </c>
      <c r="BB16" s="2">
        <v>-43.846739099999922</v>
      </c>
      <c r="BD16" s="12">
        <v>1.3891721536351265</v>
      </c>
      <c r="BE16" s="12">
        <v>-9.8566176459973361E-5</v>
      </c>
      <c r="BF16" s="12">
        <v>-8.3781940350877679</v>
      </c>
      <c r="BG16" s="12">
        <v>-11.159436023391798</v>
      </c>
      <c r="BH16" s="12">
        <v>-13.965406999999974</v>
      </c>
      <c r="BI16" s="12">
        <v>-14.079357309941543</v>
      </c>
      <c r="BJ16" s="12">
        <v>-20.733135111111125</v>
      </c>
      <c r="BK16" s="12">
        <v>-41.851056802721068</v>
      </c>
      <c r="BL16" s="12">
        <v>-1.48</v>
      </c>
    </row>
    <row r="17" spans="1:64">
      <c r="A17">
        <v>7.4350939338615807E-2</v>
      </c>
      <c r="C17">
        <f t="shared" si="2"/>
        <v>-16.655756136683799</v>
      </c>
      <c r="D17" s="15">
        <v>13</v>
      </c>
      <c r="E17" s="16">
        <v>1.905</v>
      </c>
      <c r="F17" s="15">
        <v>3</v>
      </c>
      <c r="G17" s="15">
        <v>90</v>
      </c>
      <c r="H17" s="17">
        <v>13.05</v>
      </c>
      <c r="I17" s="15">
        <v>2.39</v>
      </c>
      <c r="J17" s="15">
        <v>2</v>
      </c>
      <c r="K17" s="15">
        <v>8</v>
      </c>
      <c r="L17" s="18">
        <v>4</v>
      </c>
      <c r="M17" s="18">
        <v>36</v>
      </c>
      <c r="N17" s="18">
        <v>1</v>
      </c>
      <c r="O17" s="19">
        <v>120</v>
      </c>
      <c r="P17" s="2">
        <v>0.7863</v>
      </c>
      <c r="Q17" s="7">
        <v>13</v>
      </c>
      <c r="R17" s="2">
        <v>49.1676</v>
      </c>
      <c r="S17" s="2">
        <v>0.6633</v>
      </c>
      <c r="T17" s="2">
        <v>-0.27189999999999998</v>
      </c>
      <c r="U17" s="2">
        <v>1.4211</v>
      </c>
      <c r="V17" s="2">
        <v>11.2271</v>
      </c>
      <c r="W17" s="2">
        <v>-0.65600000000000003</v>
      </c>
      <c r="X17" s="2">
        <v>3.3561000000000001</v>
      </c>
      <c r="Y17" s="2">
        <v>-10.1715</v>
      </c>
      <c r="Z17" s="2">
        <v>0.62490000000000001</v>
      </c>
      <c r="AA17" s="2">
        <v>18.241700000000002</v>
      </c>
      <c r="AB17" s="2">
        <f t="shared" si="3"/>
        <v>-16.655756136683692</v>
      </c>
      <c r="AC17" s="4">
        <v>13</v>
      </c>
      <c r="AD17" t="str">
        <f t="shared" si="4"/>
        <v/>
      </c>
      <c r="AE17" s="2" t="str">
        <f t="shared" si="5"/>
        <v/>
      </c>
      <c r="AF17" s="2">
        <f t="shared" si="0"/>
        <v>-16.655756136683692</v>
      </c>
      <c r="AG17" s="2" t="str">
        <f t="shared" si="6"/>
        <v/>
      </c>
      <c r="AH17" s="2">
        <f t="shared" si="7"/>
        <v>13.879796780569745</v>
      </c>
      <c r="AI17" s="5">
        <f t="shared" si="8"/>
        <v>1</v>
      </c>
      <c r="AJ17" s="5" t="str">
        <f t="shared" si="9"/>
        <v/>
      </c>
      <c r="AK17" s="2">
        <f t="shared" si="10"/>
        <v>-0.13879796780569745</v>
      </c>
      <c r="AL17" s="2">
        <v>3.3251415000000009</v>
      </c>
      <c r="AM17" s="2">
        <v>-5.3542645000000277</v>
      </c>
      <c r="AN17" s="2">
        <v>-1.6399005000000386</v>
      </c>
      <c r="AO17" s="2">
        <v>-6.1002410000000111</v>
      </c>
      <c r="AP17" s="2">
        <v>-10.214193000000023</v>
      </c>
      <c r="AQ17" s="2">
        <v>-12.273312500000003</v>
      </c>
      <c r="AR17" s="2">
        <v>-17.487045499999994</v>
      </c>
      <c r="AS17" s="2">
        <v>-35.055624499999993</v>
      </c>
      <c r="AU17" s="2">
        <v>1.9585787999999837</v>
      </c>
      <c r="AV17" s="2">
        <v>-1.2400000002799061E-4</v>
      </c>
      <c r="AW17" s="2">
        <v>-10.03018440000001</v>
      </c>
      <c r="AX17" s="2">
        <v>-17.577992399999999</v>
      </c>
      <c r="AY17" s="2">
        <v>-19.592914200000109</v>
      </c>
      <c r="AZ17" s="2">
        <v>-23.059120499999949</v>
      </c>
      <c r="BA17" s="2">
        <v>-25.9670457</v>
      </c>
      <c r="BB17" s="2">
        <v>-43.543085999999988</v>
      </c>
      <c r="BD17" s="12">
        <v>2.2169495111111122</v>
      </c>
      <c r="BE17" s="12">
        <v>-9.5752895774510124E-5</v>
      </c>
      <c r="BF17" s="12">
        <v>-8.1194667816092192</v>
      </c>
      <c r="BG17" s="12">
        <v>-9.2223853300733669</v>
      </c>
      <c r="BH17" s="12">
        <v>-12.686943859649135</v>
      </c>
      <c r="BI17" s="12">
        <v>-13.144937585733887</v>
      </c>
      <c r="BJ17" s="12">
        <v>-17.664656938775511</v>
      </c>
      <c r="BK17" s="12">
        <v>-33.31247777049181</v>
      </c>
      <c r="BL17" s="12">
        <v>-29.213020416666662</v>
      </c>
    </row>
    <row r="18" spans="1:64">
      <c r="A18">
        <v>0</v>
      </c>
      <c r="C18">
        <f t="shared" si="2"/>
        <v>-9.7232233065638596</v>
      </c>
      <c r="D18" s="15">
        <v>14</v>
      </c>
      <c r="E18" s="16">
        <v>1.9379999999999999</v>
      </c>
      <c r="F18" s="15">
        <v>3</v>
      </c>
      <c r="G18" s="15">
        <v>86</v>
      </c>
      <c r="H18" s="17">
        <v>11.18</v>
      </c>
      <c r="I18" s="15">
        <v>2.2999999999999998</v>
      </c>
      <c r="J18" s="15">
        <v>2</v>
      </c>
      <c r="K18" s="15">
        <v>8</v>
      </c>
      <c r="L18" s="18">
        <v>4</v>
      </c>
      <c r="M18" s="18">
        <v>32</v>
      </c>
      <c r="N18" s="18">
        <v>1</v>
      </c>
      <c r="O18" s="19">
        <v>124.9</v>
      </c>
      <c r="P18" s="2">
        <v>0.78469999999999995</v>
      </c>
      <c r="Q18" s="7">
        <v>14</v>
      </c>
      <c r="R18" s="2">
        <v>49.235999999999997</v>
      </c>
      <c r="S18" s="2">
        <v>0.65780000000000005</v>
      </c>
      <c r="T18" s="2">
        <v>-0.2661</v>
      </c>
      <c r="U18" s="2">
        <v>1.4020999999999999</v>
      </c>
      <c r="V18" s="2">
        <v>11.1858</v>
      </c>
      <c r="W18" s="2">
        <v>-0.6462</v>
      </c>
      <c r="X18" s="2">
        <v>3.3307000000000002</v>
      </c>
      <c r="Y18" s="2">
        <v>-10.1671</v>
      </c>
      <c r="Z18" s="2">
        <v>0.62329999999999997</v>
      </c>
      <c r="AA18" s="2">
        <v>18.190100000000001</v>
      </c>
      <c r="AB18" s="2">
        <f t="shared" si="3"/>
        <v>-9.7232233065637104</v>
      </c>
      <c r="AC18" s="4">
        <v>14</v>
      </c>
      <c r="AD18" t="str">
        <f t="shared" si="4"/>
        <v/>
      </c>
      <c r="AE18" s="2" t="str">
        <f t="shared" si="5"/>
        <v/>
      </c>
      <c r="AF18" s="2">
        <f t="shared" si="0"/>
        <v>-9.7232233065637104</v>
      </c>
      <c r="AG18" s="2" t="str">
        <f t="shared" si="6"/>
        <v/>
      </c>
      <c r="AH18" s="2">
        <f t="shared" si="7"/>
        <v>7.784806490443323</v>
      </c>
      <c r="AI18" s="5" t="str">
        <f t="shared" si="8"/>
        <v/>
      </c>
      <c r="AJ18" s="5" t="str">
        <f t="shared" si="9"/>
        <v/>
      </c>
      <c r="AK18" s="2">
        <f t="shared" si="10"/>
        <v>-7.7848064904433231E-2</v>
      </c>
      <c r="AL18" s="2">
        <v>4.6814790000000244</v>
      </c>
      <c r="AM18" s="2">
        <v>5.5419999999628544E-4</v>
      </c>
      <c r="AN18" s="2">
        <v>4.8714142000000038</v>
      </c>
      <c r="AO18" s="2">
        <v>-8.4760000000017044E-4</v>
      </c>
      <c r="AP18" s="2">
        <v>-4.1362155999999857</v>
      </c>
      <c r="AQ18" s="2">
        <v>-6.2432770000000062</v>
      </c>
      <c r="AR18" s="2">
        <v>-11.116492599999987</v>
      </c>
      <c r="AS18" s="2">
        <v>-26.136092199999922</v>
      </c>
      <c r="AU18" s="2">
        <v>3.3251415000000009</v>
      </c>
      <c r="AV18" s="2">
        <v>5.5419999999628544E-4</v>
      </c>
      <c r="AW18" s="2">
        <v>-8.941501000000045</v>
      </c>
      <c r="AX18" s="2">
        <v>-16.978029300000003</v>
      </c>
      <c r="AY18" s="2">
        <v>-18.064502999999988</v>
      </c>
      <c r="AZ18" s="2">
        <v>-18.721555499999994</v>
      </c>
      <c r="BA18" s="2">
        <v>-25.216945600000003</v>
      </c>
      <c r="BB18" s="2">
        <v>-43.096680399999997</v>
      </c>
      <c r="BD18" s="12">
        <v>2.7202483333333105</v>
      </c>
      <c r="BE18" s="12">
        <v>4.4371497197460801E-4</v>
      </c>
      <c r="BF18" s="12">
        <v>-6.6863297499999943</v>
      </c>
      <c r="BG18" s="12">
        <v>-8.088437977528077</v>
      </c>
      <c r="BH18" s="12">
        <v>-11.789434868421054</v>
      </c>
      <c r="BI18" s="12">
        <v>-13.11779951100244</v>
      </c>
      <c r="BJ18" s="12">
        <v>-17.562525842696623</v>
      </c>
      <c r="BK18" s="12">
        <v>-33.135462341772147</v>
      </c>
      <c r="BL18" s="12">
        <v>-20.925614251401058</v>
      </c>
    </row>
    <row r="19" spans="1:64">
      <c r="A19">
        <v>14.859782887882201</v>
      </c>
      <c r="C19">
        <f t="shared" si="2"/>
        <v>-9.3672032746066396</v>
      </c>
      <c r="D19" s="15">
        <v>15</v>
      </c>
      <c r="E19" s="16">
        <v>1.7649999999999999</v>
      </c>
      <c r="F19" s="15">
        <v>2</v>
      </c>
      <c r="G19" s="15">
        <v>87</v>
      </c>
      <c r="H19" s="17">
        <v>15.66</v>
      </c>
      <c r="I19" s="15">
        <v>1.6439999999999999</v>
      </c>
      <c r="J19" s="15">
        <v>2</v>
      </c>
      <c r="K19" s="15">
        <v>7</v>
      </c>
      <c r="L19" s="18">
        <v>4</v>
      </c>
      <c r="M19" s="18">
        <v>32</v>
      </c>
      <c r="N19" s="18">
        <v>1</v>
      </c>
      <c r="O19" s="19">
        <v>124.9</v>
      </c>
      <c r="P19" s="2">
        <v>0.78259999999999996</v>
      </c>
      <c r="Q19" s="7">
        <v>15</v>
      </c>
      <c r="R19" s="2">
        <v>49.912100000000002</v>
      </c>
      <c r="S19" s="2">
        <v>0.55620000000000003</v>
      </c>
      <c r="T19" s="2">
        <v>-0.2104</v>
      </c>
      <c r="U19" s="2">
        <v>1.1617</v>
      </c>
      <c r="V19" s="2">
        <v>11.412599999999999</v>
      </c>
      <c r="W19" s="2">
        <v>-0.12670000000000001</v>
      </c>
      <c r="X19" s="2">
        <v>3.1869999999999998</v>
      </c>
      <c r="Y19" s="2">
        <v>-10.1815</v>
      </c>
      <c r="Z19" s="2">
        <v>0.58350000000000002</v>
      </c>
      <c r="AA19" s="2">
        <v>17.043399999999998</v>
      </c>
      <c r="AB19" s="2">
        <f t="shared" si="3"/>
        <v>-9.3672032746065099</v>
      </c>
      <c r="AC19" s="4">
        <v>15</v>
      </c>
      <c r="AD19" t="str">
        <f t="shared" si="4"/>
        <v/>
      </c>
      <c r="AE19" s="2" t="str">
        <f t="shared" si="5"/>
        <v/>
      </c>
      <c r="AF19" s="2">
        <f t="shared" si="0"/>
        <v>-9.3672032746065099</v>
      </c>
      <c r="AG19" s="2" t="str">
        <f t="shared" si="6"/>
        <v/>
      </c>
      <c r="AH19" s="2">
        <f t="shared" si="7"/>
        <v>7.4997624296289107</v>
      </c>
      <c r="AI19" s="5" t="str">
        <f t="shared" si="8"/>
        <v/>
      </c>
      <c r="AJ19" s="5" t="str">
        <f t="shared" si="9"/>
        <v/>
      </c>
      <c r="AK19" s="2">
        <f t="shared" si="10"/>
        <v>-7.4997624296289103E-2</v>
      </c>
      <c r="AL19" s="2">
        <v>41.859548900000021</v>
      </c>
      <c r="AM19" s="2">
        <v>6.8509999999832871E-4</v>
      </c>
      <c r="AN19" s="2">
        <v>-5.9073264999999822</v>
      </c>
      <c r="AO19" s="2">
        <v>-1.7696759999999614</v>
      </c>
      <c r="AP19" s="2">
        <v>-10.895860199999987</v>
      </c>
      <c r="AQ19" s="2">
        <v>-11.010179500000021</v>
      </c>
      <c r="AR19" s="2">
        <v>3.8153000000136217E-3</v>
      </c>
      <c r="AS19" s="2">
        <v>2.1075000000223554E-3</v>
      </c>
      <c r="AU19" s="2">
        <v>4.6814790000000244</v>
      </c>
      <c r="AV19" s="2">
        <v>6.8509999999832871E-4</v>
      </c>
      <c r="AW19" s="2">
        <v>-8.8183739999999773</v>
      </c>
      <c r="AX19" s="2">
        <v>-15.807913299999939</v>
      </c>
      <c r="AY19" s="2">
        <v>-14.110417600000005</v>
      </c>
      <c r="AZ19" s="2">
        <v>-17.011730499999999</v>
      </c>
      <c r="BA19" s="2">
        <v>-22.4875945</v>
      </c>
      <c r="BB19" s="2">
        <v>-38.967516299999986</v>
      </c>
      <c r="BD19" s="12">
        <v>2.7709512500000009</v>
      </c>
      <c r="BE19" s="12">
        <v>5.4851881505070348E-4</v>
      </c>
      <c r="BF19" s="12">
        <v>-6.4327345323741332</v>
      </c>
      <c r="BG19" s="12">
        <v>-6.9723412283043888</v>
      </c>
      <c r="BH19" s="12">
        <v>-11.341259770114956</v>
      </c>
      <c r="BI19" s="12">
        <v>-13.083745065789513</v>
      </c>
      <c r="BJ19" s="12">
        <v>-15.753368215158931</v>
      </c>
      <c r="BK19" s="12">
        <v>-31.136833552631561</v>
      </c>
      <c r="BL19" s="12">
        <v>1.6873498799218217E-3</v>
      </c>
    </row>
    <row r="20" spans="1:64">
      <c r="A20">
        <v>9.9615680753910798</v>
      </c>
      <c r="C20">
        <f t="shared" si="2"/>
        <v>-11.3725222593939</v>
      </c>
      <c r="D20" s="15">
        <v>16</v>
      </c>
      <c r="E20" s="16">
        <v>2.08</v>
      </c>
      <c r="F20" s="15">
        <v>2</v>
      </c>
      <c r="G20" s="15">
        <v>85</v>
      </c>
      <c r="H20" s="17">
        <v>11.9</v>
      </c>
      <c r="I20" s="15">
        <v>1.86</v>
      </c>
      <c r="J20" s="15">
        <v>2</v>
      </c>
      <c r="K20" s="15">
        <v>8</v>
      </c>
      <c r="L20" s="18">
        <v>3</v>
      </c>
      <c r="M20" s="18">
        <v>12</v>
      </c>
      <c r="N20" s="18">
        <v>1</v>
      </c>
      <c r="O20" s="19">
        <v>129.5</v>
      </c>
      <c r="P20" s="2">
        <v>0.77890000000000004</v>
      </c>
      <c r="Q20" s="7">
        <v>16</v>
      </c>
      <c r="R20" s="2">
        <v>51.081899999999997</v>
      </c>
      <c r="S20" s="2">
        <v>0.50239999999999996</v>
      </c>
      <c r="T20" s="2">
        <v>-0.1462</v>
      </c>
      <c r="U20" s="2">
        <v>0.82940000000000003</v>
      </c>
      <c r="V20" s="2">
        <v>10.0655</v>
      </c>
      <c r="W20" s="2">
        <v>-0.7056</v>
      </c>
      <c r="X20" s="2">
        <v>2.4843000000000002</v>
      </c>
      <c r="Y20" s="2">
        <v>-8.7912999999999997</v>
      </c>
      <c r="Z20" s="2">
        <v>0.57299999999999995</v>
      </c>
      <c r="AA20" s="2">
        <v>17.767900000000001</v>
      </c>
      <c r="AB20" s="2">
        <f t="shared" si="3"/>
        <v>-11.372522259393776</v>
      </c>
      <c r="AC20" s="4">
        <v>16</v>
      </c>
      <c r="AD20" t="str">
        <f t="shared" si="4"/>
        <v/>
      </c>
      <c r="AE20" s="2" t="str">
        <f t="shared" si="5"/>
        <v/>
      </c>
      <c r="AF20" s="2">
        <f t="shared" si="0"/>
        <v>-11.372522259393776</v>
      </c>
      <c r="AG20" s="2" t="str">
        <f t="shared" si="6"/>
        <v/>
      </c>
      <c r="AH20" s="2">
        <f t="shared" si="7"/>
        <v>8.7818704705743453</v>
      </c>
      <c r="AI20" s="5" t="str">
        <f t="shared" si="8"/>
        <v/>
      </c>
      <c r="AJ20" s="5" t="str">
        <f t="shared" si="9"/>
        <v/>
      </c>
      <c r="AK20" s="2">
        <f t="shared" si="10"/>
        <v>-8.7818704705743447E-2</v>
      </c>
      <c r="AL20" s="2">
        <v>3.2459999999900901E-3</v>
      </c>
      <c r="AM20" s="2">
        <v>-1.2400000002799061E-4</v>
      </c>
      <c r="AN20" s="2">
        <v>-1.7480000000205109E-3</v>
      </c>
      <c r="AO20" s="2">
        <v>-4.5062260000000265</v>
      </c>
      <c r="AP20" s="2">
        <v>-10.705164000000025</v>
      </c>
      <c r="AQ20" s="2">
        <v>-13.134630000000044</v>
      </c>
      <c r="AR20" s="2">
        <v>-14.391563999999988</v>
      </c>
      <c r="AS20" s="2">
        <v>-31.041631999999993</v>
      </c>
      <c r="AU20" s="2">
        <v>4.9881364000000019</v>
      </c>
      <c r="AV20" s="2">
        <v>1.1092000000019198E-3</v>
      </c>
      <c r="AW20" s="2">
        <v>-7.1633559000000417</v>
      </c>
      <c r="AX20" s="2">
        <v>-9.5413177999999874</v>
      </c>
      <c r="AY20" s="2">
        <v>-12.689329999999998</v>
      </c>
      <c r="AZ20" s="2">
        <v>-13.997440000000012</v>
      </c>
      <c r="BA20" s="2">
        <v>-20.355904500000008</v>
      </c>
      <c r="BB20" s="2">
        <v>-38.777244299999992</v>
      </c>
      <c r="BD20" s="12">
        <v>3.748181745396336</v>
      </c>
      <c r="BE20" s="12">
        <v>7.2701754384575505E-4</v>
      </c>
      <c r="BF20" s="12">
        <v>-4.9831979130434965</v>
      </c>
      <c r="BG20" s="12">
        <v>-6.6191147368421062</v>
      </c>
      <c r="BH20" s="12">
        <v>-10.597764303178483</v>
      </c>
      <c r="BI20" s="12">
        <v>-12.735752040816323</v>
      </c>
      <c r="BJ20" s="12">
        <v>-15.003971052631574</v>
      </c>
      <c r="BK20" s="12">
        <v>-29.545199171597631</v>
      </c>
      <c r="BL20" s="12">
        <v>-23.970372200772193</v>
      </c>
    </row>
    <row r="21" spans="1:64">
      <c r="A21" s="22">
        <v>5.5511151231257802E-17</v>
      </c>
      <c r="C21">
        <f t="shared" si="2"/>
        <v>0</v>
      </c>
      <c r="D21" s="15">
        <v>17</v>
      </c>
      <c r="E21" s="16">
        <v>1.9610000000000001</v>
      </c>
      <c r="F21" s="15">
        <v>2</v>
      </c>
      <c r="G21" s="15">
        <v>80</v>
      </c>
      <c r="H21" s="17">
        <v>12.48</v>
      </c>
      <c r="I21" s="15">
        <v>1.718</v>
      </c>
      <c r="J21" s="15">
        <v>2</v>
      </c>
      <c r="K21" s="15">
        <v>6</v>
      </c>
      <c r="L21" s="18">
        <v>3</v>
      </c>
      <c r="M21" s="18">
        <v>30</v>
      </c>
      <c r="N21" s="18">
        <v>1</v>
      </c>
      <c r="O21" s="19">
        <v>134</v>
      </c>
      <c r="P21" s="2">
        <v>0.7752</v>
      </c>
      <c r="Q21" s="7">
        <v>17</v>
      </c>
      <c r="R21" s="2">
        <v>51.0154</v>
      </c>
      <c r="S21" s="2">
        <v>0.56200000000000006</v>
      </c>
      <c r="T21" s="2">
        <v>-7.8799999999999995E-2</v>
      </c>
      <c r="U21" s="2">
        <v>0.61040000000000005</v>
      </c>
      <c r="V21" s="2">
        <v>12.1968</v>
      </c>
      <c r="W21" s="2">
        <v>-1.8928</v>
      </c>
      <c r="X21" s="2">
        <v>1.4303999999999999</v>
      </c>
      <c r="Y21" s="2">
        <v>-7.7408999999999999</v>
      </c>
      <c r="Z21" s="2">
        <v>0.57550000000000001</v>
      </c>
      <c r="AA21" s="2">
        <v>17.2956</v>
      </c>
      <c r="AB21" s="2">
        <f t="shared" si="3"/>
        <v>0</v>
      </c>
      <c r="AC21" s="4">
        <v>17</v>
      </c>
      <c r="AD21">
        <f t="shared" si="4"/>
        <v>1</v>
      </c>
      <c r="AE21" s="2" t="str">
        <f t="shared" si="5"/>
        <v/>
      </c>
      <c r="AF21" s="2" t="str">
        <f t="shared" si="0"/>
        <v/>
      </c>
      <c r="AG21" s="2" t="str">
        <f t="shared" si="6"/>
        <v/>
      </c>
      <c r="AH21" s="2" t="str">
        <f t="shared" si="7"/>
        <v/>
      </c>
      <c r="AI21" s="5" t="str">
        <f t="shared" si="8"/>
        <v/>
      </c>
      <c r="AJ21" s="5" t="str">
        <f t="shared" si="9"/>
        <v/>
      </c>
      <c r="AK21" s="2">
        <f t="shared" si="10"/>
        <v>0</v>
      </c>
      <c r="AL21" s="2">
        <v>24.087616300000008</v>
      </c>
      <c r="AM21" s="2">
        <v>9.702290099999999</v>
      </c>
      <c r="AN21" s="2">
        <v>10.805344899999966</v>
      </c>
      <c r="AO21" s="2">
        <v>7.2444718000000279</v>
      </c>
      <c r="AP21" s="2">
        <v>2.8982533999999873</v>
      </c>
      <c r="AQ21" s="2">
        <v>4.4694999999705942E-3</v>
      </c>
      <c r="AR21" s="2">
        <v>-1.3319220999999857</v>
      </c>
      <c r="AS21" s="2">
        <v>-16.084833899999978</v>
      </c>
      <c r="AU21" s="2">
        <v>8.7460774999999842</v>
      </c>
      <c r="AV21" s="2">
        <v>1.3575999999915211E-3</v>
      </c>
      <c r="AW21" s="2">
        <v>-7.0639361000000207</v>
      </c>
      <c r="AX21" s="2">
        <v>-7.1987097999999889</v>
      </c>
      <c r="AY21" s="2">
        <v>-10.895860199999987</v>
      </c>
      <c r="AZ21" s="2">
        <v>-13.134630000000044</v>
      </c>
      <c r="BA21" s="2">
        <v>-19.356132500000001</v>
      </c>
      <c r="BB21" s="2">
        <v>-35.055624499999993</v>
      </c>
      <c r="BD21" s="12">
        <v>6.2489949999999972</v>
      </c>
      <c r="BE21" s="12">
        <v>1.0703597122145891E-3</v>
      </c>
      <c r="BF21" s="12">
        <v>-4.7296449159327318</v>
      </c>
      <c r="BG21" s="12">
        <v>-5.0835341666666762</v>
      </c>
      <c r="BH21" s="12">
        <v>-10.514552263374499</v>
      </c>
      <c r="BI21" s="12">
        <v>-10.227760416666669</v>
      </c>
      <c r="BJ21" s="12">
        <v>-14.572537916666661</v>
      </c>
      <c r="BK21" s="12">
        <v>-29.537539377777751</v>
      </c>
      <c r="BL21" s="12">
        <v>-12.003607388059685</v>
      </c>
    </row>
    <row r="22" spans="1:64">
      <c r="A22">
        <v>1.8579275619359901</v>
      </c>
      <c r="C22">
        <f t="shared" si="2"/>
        <v>32.185687697063798</v>
      </c>
      <c r="D22" s="15">
        <v>18</v>
      </c>
      <c r="E22" s="16">
        <v>1.506</v>
      </c>
      <c r="F22" s="15">
        <v>2</v>
      </c>
      <c r="G22" s="15">
        <v>100</v>
      </c>
      <c r="H22" s="17">
        <v>16</v>
      </c>
      <c r="I22" s="15">
        <v>1.3480000000000001</v>
      </c>
      <c r="J22" s="15">
        <v>3</v>
      </c>
      <c r="K22" s="15">
        <v>6</v>
      </c>
      <c r="L22" s="18">
        <v>3</v>
      </c>
      <c r="M22" s="18">
        <v>36</v>
      </c>
      <c r="N22" s="18">
        <v>0</v>
      </c>
      <c r="O22" s="19">
        <v>136</v>
      </c>
      <c r="P22" s="2">
        <v>0.76849999999999996</v>
      </c>
      <c r="Q22" s="7">
        <v>18</v>
      </c>
      <c r="R22" s="2">
        <v>50.975299999999997</v>
      </c>
      <c r="S22" s="2">
        <v>0.5665</v>
      </c>
      <c r="T22" s="2">
        <v>-7.7700000000000005E-2</v>
      </c>
      <c r="U22" s="2">
        <v>0.61080000000000001</v>
      </c>
      <c r="V22" s="2">
        <v>12.337999999999999</v>
      </c>
      <c r="W22" s="2">
        <v>-1.9294</v>
      </c>
      <c r="X22" s="2">
        <v>1.4038999999999999</v>
      </c>
      <c r="Y22" s="2">
        <v>-7.7362000000000002</v>
      </c>
      <c r="Z22" s="2">
        <v>0.57599999999999996</v>
      </c>
      <c r="AA22" s="2">
        <v>17.250800000000002</v>
      </c>
      <c r="AB22" s="2">
        <f t="shared" si="3"/>
        <v>32.185687697063926</v>
      </c>
      <c r="AC22" s="4">
        <v>18</v>
      </c>
      <c r="AD22" t="str">
        <f t="shared" si="4"/>
        <v/>
      </c>
      <c r="AE22" s="2">
        <f t="shared" si="5"/>
        <v>32.185687697063926</v>
      </c>
      <c r="AF22" s="2" t="str">
        <f t="shared" si="0"/>
        <v/>
      </c>
      <c r="AG22" s="2">
        <f t="shared" si="6"/>
        <v>23.665946836076415</v>
      </c>
      <c r="AH22" s="2" t="str">
        <f t="shared" si="7"/>
        <v/>
      </c>
      <c r="AI22" s="5" t="str">
        <f t="shared" si="8"/>
        <v/>
      </c>
      <c r="AJ22" s="5" t="str">
        <f t="shared" si="9"/>
        <v/>
      </c>
      <c r="AK22" s="2">
        <f t="shared" si="10"/>
        <v>0.23665946836076415</v>
      </c>
      <c r="AL22" s="2">
        <v>68.64105579999999</v>
      </c>
      <c r="AM22" s="2">
        <v>31.0494226</v>
      </c>
      <c r="AN22" s="2">
        <v>23.122323399999999</v>
      </c>
      <c r="AO22" s="2">
        <v>28.282298799999992</v>
      </c>
      <c r="AP22" s="2">
        <v>15.739220399999994</v>
      </c>
      <c r="AQ22" s="2">
        <v>21.011678999999972</v>
      </c>
      <c r="AR22" s="2">
        <v>17.633357400000008</v>
      </c>
      <c r="AS22" s="2">
        <v>-1.3213999999948101E-3</v>
      </c>
      <c r="AU22" s="2">
        <v>9.9983919999999955</v>
      </c>
      <c r="AV22" s="2">
        <v>1.4877999999782787E-3</v>
      </c>
      <c r="AW22" s="2">
        <v>-5.9073264999999822</v>
      </c>
      <c r="AX22" s="2">
        <v>-6.1002410000000111</v>
      </c>
      <c r="AY22" s="2">
        <v>-10.84733700000001</v>
      </c>
      <c r="AZ22" s="2">
        <v>-12.273312500000003</v>
      </c>
      <c r="BA22" s="2">
        <v>-19.181958099999989</v>
      </c>
      <c r="BB22" s="2">
        <v>-32.971533699999952</v>
      </c>
      <c r="BD22" s="12">
        <v>6.8382154026583137</v>
      </c>
      <c r="BE22" s="12">
        <v>1.1374083129358753E-3</v>
      </c>
      <c r="BF22" s="12">
        <v>-4.3121633251833629</v>
      </c>
      <c r="BG22" s="12">
        <v>-4.8789855864197342</v>
      </c>
      <c r="BH22" s="12">
        <v>-8.7236670936749299</v>
      </c>
      <c r="BI22" s="12">
        <v>-10.142571428571461</v>
      </c>
      <c r="BJ22" s="12">
        <v>-12.883483860759497</v>
      </c>
      <c r="BK22" s="12">
        <v>-29.213020416666662</v>
      </c>
      <c r="BL22" s="12">
        <v>-9.7161764705500737E-4</v>
      </c>
    </row>
    <row r="23" spans="1:64">
      <c r="A23">
        <v>0</v>
      </c>
      <c r="C23">
        <f t="shared" si="2"/>
        <v>6.8482754308934499</v>
      </c>
      <c r="D23" s="15">
        <v>19</v>
      </c>
      <c r="E23" s="16">
        <v>1.84</v>
      </c>
      <c r="F23" s="15">
        <v>3</v>
      </c>
      <c r="G23" s="15">
        <v>100</v>
      </c>
      <c r="H23" s="17">
        <v>15</v>
      </c>
      <c r="I23" s="15">
        <v>2.0619999999999998</v>
      </c>
      <c r="J23" s="15">
        <v>2</v>
      </c>
      <c r="K23" s="15">
        <v>8</v>
      </c>
      <c r="L23" s="18">
        <v>4</v>
      </c>
      <c r="M23" s="18">
        <v>33</v>
      </c>
      <c r="N23" s="18">
        <v>0</v>
      </c>
      <c r="O23" s="19">
        <v>139</v>
      </c>
      <c r="P23" s="2">
        <v>0.76700000000000002</v>
      </c>
      <c r="Q23" s="7">
        <v>19</v>
      </c>
      <c r="R23" s="2">
        <v>51.162999999999997</v>
      </c>
      <c r="S23" s="2">
        <v>0.5605</v>
      </c>
      <c r="T23" s="2">
        <v>-8.1600000000000006E-2</v>
      </c>
      <c r="U23" s="2">
        <v>0.63029999999999997</v>
      </c>
      <c r="V23" s="2">
        <v>11.9779</v>
      </c>
      <c r="W23" s="2">
        <v>-2.1355</v>
      </c>
      <c r="X23" s="2">
        <v>1.3441000000000001</v>
      </c>
      <c r="Y23" s="2">
        <v>-7.3689999999999998</v>
      </c>
      <c r="Z23" s="2">
        <v>0.56999999999999995</v>
      </c>
      <c r="AA23" s="2">
        <v>17.1144</v>
      </c>
      <c r="AB23" s="2">
        <f t="shared" si="3"/>
        <v>6.8482754308935796</v>
      </c>
      <c r="AC23" s="4">
        <v>19</v>
      </c>
      <c r="AD23" t="str">
        <f t="shared" si="4"/>
        <v/>
      </c>
      <c r="AE23" s="2">
        <f t="shared" si="5"/>
        <v>6.8482754308935796</v>
      </c>
      <c r="AF23" s="2" t="str">
        <f t="shared" si="0"/>
        <v/>
      </c>
      <c r="AG23" s="2">
        <f t="shared" si="6"/>
        <v>4.9268168567579709</v>
      </c>
      <c r="AH23" s="2" t="str">
        <f t="shared" si="7"/>
        <v/>
      </c>
      <c r="AI23" s="5" t="str">
        <f t="shared" si="8"/>
        <v/>
      </c>
      <c r="AJ23" s="5" t="str">
        <f t="shared" si="9"/>
        <v/>
      </c>
      <c r="AK23" s="2">
        <f t="shared" si="10"/>
        <v>4.9268168567579707E-2</v>
      </c>
      <c r="AL23" s="2">
        <v>32.702236200000002</v>
      </c>
      <c r="AM23" s="2">
        <v>1.4877999999782787E-3</v>
      </c>
      <c r="AN23" s="2">
        <v>-8.941501000000045</v>
      </c>
      <c r="AO23" s="2">
        <v>4.899999998997373E-5</v>
      </c>
      <c r="AP23" s="2">
        <v>-8.2628136000000154</v>
      </c>
      <c r="AQ23" s="2">
        <v>1.9209999999816318E-3</v>
      </c>
      <c r="AR23" s="2">
        <v>-2.5640746000000263</v>
      </c>
      <c r="AS23" s="2">
        <v>-8.5720649999999807</v>
      </c>
      <c r="AU23" s="2">
        <v>14.009769500000004</v>
      </c>
      <c r="AV23" s="2">
        <v>1.8647999999643616E-3</v>
      </c>
      <c r="AW23" s="2">
        <v>-5.7306776000000212</v>
      </c>
      <c r="AX23" s="2">
        <v>-5.0315267000000006</v>
      </c>
      <c r="AY23" s="2">
        <v>-10.705164000000025</v>
      </c>
      <c r="AZ23" s="2">
        <v>-12.037850500000019</v>
      </c>
      <c r="BA23" s="2">
        <v>-17.487045499999994</v>
      </c>
      <c r="BB23" s="2">
        <v>-31.041631999999993</v>
      </c>
      <c r="BD23" s="12">
        <v>6.8957540432098465</v>
      </c>
      <c r="BE23" s="12">
        <v>1.2462921348336178E-3</v>
      </c>
      <c r="BF23" s="12">
        <v>-3.114254392523383</v>
      </c>
      <c r="BG23" s="12">
        <v>-4.876763511659818</v>
      </c>
      <c r="BH23" s="12">
        <v>-8.5118275000000185</v>
      </c>
      <c r="BI23" s="12">
        <v>-9.6545189083820713</v>
      </c>
      <c r="BJ23" s="12">
        <v>-11.713436335282665</v>
      </c>
      <c r="BK23" s="12">
        <v>-26.605310631741151</v>
      </c>
      <c r="BL23" s="12">
        <v>-6.1669532374100582</v>
      </c>
    </row>
    <row r="24" spans="1:64">
      <c r="A24">
        <v>0</v>
      </c>
      <c r="C24">
        <f t="shared" si="2"/>
        <v>25.165357754361199</v>
      </c>
      <c r="D24" s="15">
        <v>20</v>
      </c>
      <c r="E24" s="16">
        <v>1.65</v>
      </c>
      <c r="F24" s="15">
        <v>3</v>
      </c>
      <c r="G24" s="15">
        <v>48</v>
      </c>
      <c r="H24" s="17">
        <v>6.96</v>
      </c>
      <c r="I24" s="15">
        <v>2.0760000000000001</v>
      </c>
      <c r="J24" s="15">
        <v>2</v>
      </c>
      <c r="K24" s="15">
        <v>8</v>
      </c>
      <c r="L24" s="18">
        <v>4</v>
      </c>
      <c r="M24" s="18">
        <v>35</v>
      </c>
      <c r="N24" s="18">
        <v>1</v>
      </c>
      <c r="O24" s="19">
        <v>139.9</v>
      </c>
      <c r="P24" s="2">
        <v>0.7641</v>
      </c>
      <c r="Q24" s="7">
        <v>20</v>
      </c>
      <c r="R24" s="2">
        <v>54.440800000000003</v>
      </c>
      <c r="S24" s="2">
        <v>0.37240000000000001</v>
      </c>
      <c r="T24" s="2">
        <v>-0.1573</v>
      </c>
      <c r="U24" s="2">
        <v>0.85289999999999999</v>
      </c>
      <c r="V24" s="2">
        <v>4.0118999999999998</v>
      </c>
      <c r="W24" s="2">
        <v>-3.6347</v>
      </c>
      <c r="X24" s="2">
        <v>1.3245</v>
      </c>
      <c r="Y24" s="2">
        <v>-3.1179999999999999</v>
      </c>
      <c r="Z24" s="2">
        <v>0.48780000000000001</v>
      </c>
      <c r="AA24" s="2">
        <v>16.656500000000001</v>
      </c>
      <c r="AB24" s="2">
        <f t="shared" si="3"/>
        <v>25.165357754361324</v>
      </c>
      <c r="AC24" s="4">
        <v>20</v>
      </c>
      <c r="AD24" t="str">
        <f t="shared" si="4"/>
        <v/>
      </c>
      <c r="AE24" s="2">
        <f t="shared" si="5"/>
        <v>25.165357754361324</v>
      </c>
      <c r="AF24" s="2" t="str">
        <f t="shared" si="0"/>
        <v/>
      </c>
      <c r="AG24" s="2">
        <f t="shared" si="6"/>
        <v>17.988104184675713</v>
      </c>
      <c r="AH24" s="2" t="str">
        <f t="shared" si="7"/>
        <v/>
      </c>
      <c r="AI24" s="5" t="str">
        <f t="shared" si="8"/>
        <v/>
      </c>
      <c r="AJ24" s="5" t="str">
        <f t="shared" si="9"/>
        <v/>
      </c>
      <c r="AK24" s="2">
        <f t="shared" si="10"/>
        <v>0.17988104184675713</v>
      </c>
      <c r="AL24" s="2">
        <v>35.070264600000002</v>
      </c>
      <c r="AM24" s="2">
        <v>32.833831399999994</v>
      </c>
      <c r="AN24" s="2">
        <v>32.630233000000004</v>
      </c>
      <c r="AO24" s="2">
        <v>28.783314000000004</v>
      </c>
      <c r="AP24" s="2">
        <v>22.564141200000023</v>
      </c>
      <c r="AQ24" s="2">
        <v>22.08051900000001</v>
      </c>
      <c r="AR24" s="2">
        <v>16.390378200000001</v>
      </c>
      <c r="AS24" s="2">
        <v>9.5700000002807428E-4</v>
      </c>
      <c r="AU24" s="2">
        <v>17.895187599999986</v>
      </c>
      <c r="AV24" s="2">
        <v>2.325999999953865E-3</v>
      </c>
      <c r="AW24" s="2">
        <v>-2.703336400000012</v>
      </c>
      <c r="AX24" s="2">
        <v>-4.5062260000000265</v>
      </c>
      <c r="AY24" s="2">
        <v>-10.214193000000023</v>
      </c>
      <c r="AZ24" s="2">
        <v>-11.010179500000021</v>
      </c>
      <c r="BA24" s="2">
        <v>-15.630647999999994</v>
      </c>
      <c r="BB24" s="2">
        <v>-26.136092199999922</v>
      </c>
      <c r="BD24" s="12">
        <v>8.0424966081871307</v>
      </c>
      <c r="BE24" s="12">
        <v>1.5515428571331669E-3</v>
      </c>
      <c r="BF24" s="12">
        <v>-1.3665837500000322</v>
      </c>
      <c r="BG24" s="12">
        <v>-4.3752406086956528</v>
      </c>
      <c r="BH24" s="12">
        <v>-8.2665359073359266</v>
      </c>
      <c r="BI24" s="12">
        <v>-9.563045527369809</v>
      </c>
      <c r="BJ24" s="12">
        <v>-11.113176833976825</v>
      </c>
      <c r="BK24" s="12">
        <v>-23.970372200772193</v>
      </c>
      <c r="BL24" s="12">
        <v>6.8406004290784438E-4</v>
      </c>
    </row>
    <row r="25" spans="1:64">
      <c r="A25">
        <v>0</v>
      </c>
      <c r="C25">
        <f t="shared" si="2"/>
        <v>10.096286638067401</v>
      </c>
      <c r="D25" s="15">
        <v>21</v>
      </c>
      <c r="E25" s="16">
        <v>2.0920000000000001</v>
      </c>
      <c r="F25" s="15">
        <v>3</v>
      </c>
      <c r="G25" s="15">
        <v>50</v>
      </c>
      <c r="H25" s="17">
        <v>6.5</v>
      </c>
      <c r="I25" s="15">
        <v>2.3479999999999999</v>
      </c>
      <c r="J25" s="15">
        <v>2</v>
      </c>
      <c r="K25" s="15">
        <v>9</v>
      </c>
      <c r="L25" s="18">
        <v>5</v>
      </c>
      <c r="M25" s="18">
        <v>35</v>
      </c>
      <c r="N25" s="18">
        <v>1</v>
      </c>
      <c r="O25" s="19">
        <v>144.9</v>
      </c>
      <c r="P25" s="2">
        <v>0.75529999999999997</v>
      </c>
      <c r="Q25" s="7">
        <v>21</v>
      </c>
      <c r="R25" s="2">
        <v>54.958399999999997</v>
      </c>
      <c r="S25" s="2">
        <v>0.25990000000000002</v>
      </c>
      <c r="T25" s="2">
        <v>-0.1855</v>
      </c>
      <c r="U25" s="2">
        <v>1.0162</v>
      </c>
      <c r="V25" s="2">
        <v>3.0038</v>
      </c>
      <c r="W25" s="2">
        <v>-3.9066000000000001</v>
      </c>
      <c r="X25" s="2">
        <v>1.9876</v>
      </c>
      <c r="Y25" s="2">
        <v>-3.1806000000000001</v>
      </c>
      <c r="Z25" s="2">
        <v>0.43490000000000001</v>
      </c>
      <c r="AA25" s="2">
        <v>15.3695</v>
      </c>
      <c r="AB25" s="2">
        <f t="shared" si="3"/>
        <v>10.096286638067426</v>
      </c>
      <c r="AC25" s="4">
        <v>21</v>
      </c>
      <c r="AD25" t="str">
        <f t="shared" si="4"/>
        <v/>
      </c>
      <c r="AE25" s="2">
        <f t="shared" si="5"/>
        <v>10.096286638067426</v>
      </c>
      <c r="AF25" s="2" t="str">
        <f t="shared" si="0"/>
        <v/>
      </c>
      <c r="AG25" s="2">
        <f t="shared" si="6"/>
        <v>6.9677616549809693</v>
      </c>
      <c r="AH25" s="2" t="str">
        <f t="shared" si="7"/>
        <v/>
      </c>
      <c r="AI25" s="5" t="str">
        <f t="shared" si="8"/>
        <v/>
      </c>
      <c r="AJ25" s="5" t="str">
        <f t="shared" si="9"/>
        <v/>
      </c>
      <c r="AK25" s="2">
        <f t="shared" si="10"/>
        <v>6.9677616549809696E-2</v>
      </c>
      <c r="AL25" s="2">
        <v>24.410596800000008</v>
      </c>
      <c r="AM25" s="2">
        <v>10.559150000000017</v>
      </c>
      <c r="AN25" s="2">
        <v>10.683286799999991</v>
      </c>
      <c r="AO25" s="2">
        <v>7.4936435999999844</v>
      </c>
      <c r="AP25" s="2">
        <v>2.8472000000192565E-3</v>
      </c>
      <c r="AQ25" s="2">
        <v>3.4239999999954307E-3</v>
      </c>
      <c r="AR25" s="2">
        <v>1.9051999999817326E-3</v>
      </c>
      <c r="AS25" s="2">
        <v>1.0212000000251464E-3</v>
      </c>
      <c r="AU25" s="2">
        <v>18.526727399999999</v>
      </c>
      <c r="AV25" s="2">
        <v>2.9700999999988653E-3</v>
      </c>
      <c r="AW25" s="2">
        <v>-1.6399005000000386</v>
      </c>
      <c r="AX25" s="2">
        <v>-3.5551606000000078</v>
      </c>
      <c r="AY25" s="2">
        <v>-9.8668960000000112</v>
      </c>
      <c r="AZ25" s="2">
        <v>-9.5826595000000054</v>
      </c>
      <c r="BA25" s="2">
        <v>-14.391563999999988</v>
      </c>
      <c r="BB25" s="2">
        <v>-25.713533600000005</v>
      </c>
      <c r="BD25" s="12">
        <v>8.3441152471709366</v>
      </c>
      <c r="BE25" s="12">
        <v>4.3742268041220399E-3</v>
      </c>
      <c r="BF25" s="12">
        <v>-1.0539323196881139</v>
      </c>
      <c r="BG25" s="12">
        <v>-3.4797111969112171</v>
      </c>
      <c r="BH25" s="12">
        <v>-7.6385630409357157</v>
      </c>
      <c r="BI25" s="12">
        <v>-8.8151957566053003</v>
      </c>
      <c r="BJ25" s="12">
        <v>-9.6695756126021024</v>
      </c>
      <c r="BK25" s="12">
        <v>-23.026150459770111</v>
      </c>
      <c r="BL25" s="12">
        <v>7.0476190477925915E-4</v>
      </c>
    </row>
    <row r="26" spans="1:64">
      <c r="A26">
        <v>0</v>
      </c>
      <c r="C26">
        <f t="shared" si="2"/>
        <v>-15.4167854386204</v>
      </c>
      <c r="D26" s="15">
        <v>22</v>
      </c>
      <c r="E26" s="16">
        <v>2.0449999999999999</v>
      </c>
      <c r="F26" s="15">
        <v>3</v>
      </c>
      <c r="G26" s="15">
        <v>127</v>
      </c>
      <c r="H26" s="17">
        <v>19.05</v>
      </c>
      <c r="I26" s="15">
        <v>2.1440000000000001</v>
      </c>
      <c r="J26" s="15">
        <v>2</v>
      </c>
      <c r="K26" s="15">
        <v>8</v>
      </c>
      <c r="L26" s="18">
        <v>3</v>
      </c>
      <c r="M26" s="18">
        <v>35</v>
      </c>
      <c r="N26" s="18">
        <v>1</v>
      </c>
      <c r="O26" s="19">
        <v>147</v>
      </c>
      <c r="P26" s="2">
        <v>0.73619999999999997</v>
      </c>
      <c r="Q26" s="7">
        <v>22</v>
      </c>
      <c r="R26" s="2">
        <v>54.422699999999999</v>
      </c>
      <c r="S26" s="2">
        <v>-2.0299999999999999E-2</v>
      </c>
      <c r="T26" s="2">
        <v>-0.2288</v>
      </c>
      <c r="U26" s="2">
        <v>1.3245</v>
      </c>
      <c r="V26" s="2">
        <v>4.1742999999999997</v>
      </c>
      <c r="W26" s="2">
        <v>-2.6070000000000002</v>
      </c>
      <c r="X26" s="2">
        <v>4.6920999999999999</v>
      </c>
      <c r="Y26" s="2">
        <v>-7.4269999999999996</v>
      </c>
      <c r="Z26" s="2">
        <v>0.33229999999999998</v>
      </c>
      <c r="AA26" s="2">
        <v>12.6258</v>
      </c>
      <c r="AB26" s="2">
        <f t="shared" si="3"/>
        <v>-15.416785438620167</v>
      </c>
      <c r="AC26" s="4">
        <v>22</v>
      </c>
      <c r="AD26" t="str">
        <f t="shared" si="4"/>
        <v/>
      </c>
      <c r="AE26" s="2" t="str">
        <f t="shared" si="5"/>
        <v/>
      </c>
      <c r="AF26" s="2">
        <f t="shared" si="0"/>
        <v>-15.416785438620167</v>
      </c>
      <c r="AG26" s="2" t="str">
        <f t="shared" si="6"/>
        <v/>
      </c>
      <c r="AH26" s="2">
        <f t="shared" si="7"/>
        <v>10.48760914191848</v>
      </c>
      <c r="AI26" s="5">
        <f t="shared" si="8"/>
        <v>1</v>
      </c>
      <c r="AJ26" s="5" t="str">
        <f t="shared" si="9"/>
        <v/>
      </c>
      <c r="AK26" s="2">
        <f t="shared" si="10"/>
        <v>-0.1048760914191848</v>
      </c>
      <c r="AL26" s="2">
        <v>1.2368999999807784E-3</v>
      </c>
      <c r="AM26" s="2">
        <v>-13.793267900000018</v>
      </c>
      <c r="AN26" s="2">
        <v>-28.781033499999978</v>
      </c>
      <c r="AO26" s="2">
        <v>-19.614209999999986</v>
      </c>
      <c r="AP26" s="2">
        <v>-24.726116200000007</v>
      </c>
      <c r="AQ26" s="2">
        <v>-18.721555499999994</v>
      </c>
      <c r="AR26" s="2">
        <v>-25.9670457</v>
      </c>
      <c r="AS26" s="2">
        <v>-61.521053499999965</v>
      </c>
      <c r="AU26" s="2">
        <v>20.111840299999997</v>
      </c>
      <c r="AV26" s="2">
        <v>0.9765376999999944</v>
      </c>
      <c r="AW26" s="2">
        <v>-3.6167000000091321E-3</v>
      </c>
      <c r="AX26" s="2">
        <v>-2.922932000000003</v>
      </c>
      <c r="AY26" s="2">
        <v>-8.2628136000000154</v>
      </c>
      <c r="AZ26" s="2">
        <v>-8.9161100000000033</v>
      </c>
      <c r="BA26" s="2">
        <v>-11.116492599999987</v>
      </c>
      <c r="BB26" s="2">
        <v>-25.362698399999971</v>
      </c>
      <c r="BD26" s="12">
        <v>12.02172851802403</v>
      </c>
      <c r="BE26" s="12">
        <v>1.0123526034712855</v>
      </c>
      <c r="BF26" s="12">
        <v>-4.2201866977936197E-3</v>
      </c>
      <c r="BG26" s="12">
        <v>-1.9486213333333353</v>
      </c>
      <c r="BH26" s="12">
        <v>-7.1320373913043449</v>
      </c>
      <c r="BI26" s="12">
        <v>-8.1293442528735973</v>
      </c>
      <c r="BJ26" s="12">
        <v>-9.3118114506173146</v>
      </c>
      <c r="BK26" s="12">
        <v>-22.054520347826063</v>
      </c>
      <c r="BL26" s="12">
        <v>-41.851056802721068</v>
      </c>
    </row>
    <row r="27" spans="1:64">
      <c r="A27">
        <v>1.8690983958874701</v>
      </c>
      <c r="C27">
        <f t="shared" si="2"/>
        <v>0</v>
      </c>
      <c r="D27" s="15">
        <v>23</v>
      </c>
      <c r="E27" s="16">
        <v>2.133</v>
      </c>
      <c r="F27" s="15">
        <v>4</v>
      </c>
      <c r="G27" s="15">
        <v>85</v>
      </c>
      <c r="H27" s="17">
        <v>12.75</v>
      </c>
      <c r="I27" s="15">
        <v>2.09</v>
      </c>
      <c r="J27" s="15">
        <v>2</v>
      </c>
      <c r="K27" s="15">
        <v>7</v>
      </c>
      <c r="L27" s="18">
        <v>3</v>
      </c>
      <c r="M27" s="18">
        <v>22</v>
      </c>
      <c r="N27" s="18">
        <v>2</v>
      </c>
      <c r="O27" s="19">
        <v>167.9</v>
      </c>
      <c r="P27" s="2">
        <v>0.71630000000000005</v>
      </c>
      <c r="Q27" s="7">
        <v>23</v>
      </c>
      <c r="R27" s="2">
        <v>55.357399999999998</v>
      </c>
      <c r="S27" s="2">
        <v>-9.6100000000000005E-2</v>
      </c>
      <c r="T27" s="2">
        <v>-0.2487</v>
      </c>
      <c r="U27" s="2">
        <v>1.4058999999999999</v>
      </c>
      <c r="V27" s="2">
        <v>1.8507</v>
      </c>
      <c r="W27" s="2">
        <v>-3.7917000000000001</v>
      </c>
      <c r="X27" s="2">
        <v>4.9062000000000001</v>
      </c>
      <c r="Y27" s="2">
        <v>-6.3554000000000004</v>
      </c>
      <c r="Z27" s="2">
        <v>0.30330000000000001</v>
      </c>
      <c r="AA27" s="2">
        <v>12.9237</v>
      </c>
      <c r="AB27" s="2">
        <f t="shared" si="3"/>
        <v>0</v>
      </c>
      <c r="AC27" s="4">
        <v>23</v>
      </c>
      <c r="AD27">
        <f t="shared" si="4"/>
        <v>1</v>
      </c>
      <c r="AE27" s="2" t="str">
        <f t="shared" si="5"/>
        <v/>
      </c>
      <c r="AF27" s="2" t="str">
        <f t="shared" si="0"/>
        <v/>
      </c>
      <c r="AG27" s="2" t="str">
        <f t="shared" si="6"/>
        <v/>
      </c>
      <c r="AH27" s="2" t="str">
        <f t="shared" si="7"/>
        <v/>
      </c>
      <c r="AI27" s="5" t="str">
        <f t="shared" si="8"/>
        <v/>
      </c>
      <c r="AJ27" s="5" t="str">
        <f t="shared" si="9"/>
        <v/>
      </c>
      <c r="AK27" s="2">
        <f t="shared" si="10"/>
        <v>0</v>
      </c>
      <c r="AL27" s="2">
        <v>14.009769500000004</v>
      </c>
      <c r="AM27" s="2">
        <v>20.969520699999975</v>
      </c>
      <c r="AN27" s="2">
        <v>18.943112699999972</v>
      </c>
      <c r="AO27" s="2">
        <v>16.899399400000021</v>
      </c>
      <c r="AP27" s="2">
        <v>13.589313400000009</v>
      </c>
      <c r="AQ27" s="2">
        <v>10.829067499999979</v>
      </c>
      <c r="AR27" s="2">
        <v>7.822018900000046</v>
      </c>
      <c r="AS27" s="2">
        <v>-21.188489700000019</v>
      </c>
      <c r="AU27" s="2">
        <v>20.629003799999992</v>
      </c>
      <c r="AV27" s="2">
        <v>2.4371988000000044</v>
      </c>
      <c r="AW27" s="2">
        <v>-3.4235999999339128E-3</v>
      </c>
      <c r="AX27" s="2">
        <v>-1.7696759999999614</v>
      </c>
      <c r="AY27" s="2">
        <v>-8.2018429999999967</v>
      </c>
      <c r="AZ27" s="2">
        <v>-7.9549170000000231</v>
      </c>
      <c r="BA27" s="2">
        <v>-9.1224143999999967</v>
      </c>
      <c r="BB27" s="2">
        <v>-24.965693299999998</v>
      </c>
      <c r="BD27" s="12">
        <v>12.490953545232266</v>
      </c>
      <c r="BE27" s="12">
        <v>1.339557887517139</v>
      </c>
      <c r="BF27" s="12">
        <v>-3.5696844993036991E-3</v>
      </c>
      <c r="BG27" s="12">
        <v>-1.4168742994395207</v>
      </c>
      <c r="BH27" s="12">
        <v>-6.7641465142857156</v>
      </c>
      <c r="BI27" s="12">
        <v>-7.7531391304347856</v>
      </c>
      <c r="BJ27" s="12">
        <v>-8.9003143314651609</v>
      </c>
      <c r="BK27" s="12">
        <v>-21.292462591687038</v>
      </c>
      <c r="BL27" s="12">
        <v>-12.619707980941048</v>
      </c>
    </row>
    <row r="28" spans="1:64">
      <c r="A28">
        <v>0.27988225535685501</v>
      </c>
      <c r="C28">
        <f t="shared" si="2"/>
        <v>-33.594169440616199</v>
      </c>
      <c r="D28" s="15">
        <v>24</v>
      </c>
      <c r="E28" s="16">
        <v>1.2649999999999999</v>
      </c>
      <c r="F28" s="15">
        <v>2</v>
      </c>
      <c r="G28" s="15">
        <v>53</v>
      </c>
      <c r="H28" s="17">
        <v>6.0949999999999998</v>
      </c>
      <c r="I28" s="15">
        <v>1.65</v>
      </c>
      <c r="J28" s="15">
        <v>1</v>
      </c>
      <c r="K28" s="15">
        <v>6</v>
      </c>
      <c r="L28" s="18">
        <v>4</v>
      </c>
      <c r="M28" s="18">
        <v>46</v>
      </c>
      <c r="N28" s="18">
        <v>0</v>
      </c>
      <c r="O28" s="19">
        <v>50</v>
      </c>
      <c r="P28" s="2">
        <v>0.70730000000000004</v>
      </c>
      <c r="Q28" s="7">
        <v>24</v>
      </c>
      <c r="R28" s="2">
        <v>55.230200000000004</v>
      </c>
      <c r="S28" s="2">
        <v>-1.9699999999999999E-2</v>
      </c>
      <c r="T28" s="2">
        <v>-0.24060000000000001</v>
      </c>
      <c r="U28" s="2">
        <v>1.3673999999999999</v>
      </c>
      <c r="V28" s="2">
        <v>2.5453999999999999</v>
      </c>
      <c r="W28" s="2">
        <v>-3.4832000000000001</v>
      </c>
      <c r="X28" s="2">
        <v>4.2211999999999996</v>
      </c>
      <c r="Y28" s="2">
        <v>-5.6109</v>
      </c>
      <c r="Z28" s="2">
        <v>0.3196</v>
      </c>
      <c r="AA28" s="2">
        <v>12.4274</v>
      </c>
      <c r="AB28" s="2">
        <f t="shared" si="3"/>
        <v>-33.594169440616056</v>
      </c>
      <c r="AC28" s="4">
        <v>24</v>
      </c>
      <c r="AD28" t="str">
        <f t="shared" si="4"/>
        <v/>
      </c>
      <c r="AE28" s="2" t="str">
        <f t="shared" si="5"/>
        <v/>
      </c>
      <c r="AF28" s="2">
        <f t="shared" si="0"/>
        <v>-33.594169440616056</v>
      </c>
      <c r="AG28" s="2" t="str">
        <f t="shared" si="6"/>
        <v/>
      </c>
      <c r="AH28" s="2">
        <f t="shared" si="7"/>
        <v>67.188338881232113</v>
      </c>
      <c r="AI28" s="5">
        <f t="shared" si="8"/>
        <v>1</v>
      </c>
      <c r="AJ28" s="5">
        <f t="shared" si="9"/>
        <v>1</v>
      </c>
      <c r="AK28" s="2">
        <f t="shared" si="10"/>
        <v>-0.67188338881232113</v>
      </c>
      <c r="AL28" s="2">
        <v>3.3375000000077648E-3</v>
      </c>
      <c r="AM28" s="2">
        <v>-30.379951500000004</v>
      </c>
      <c r="AN28" s="2">
        <v>-28.206881500000009</v>
      </c>
      <c r="AO28" s="2">
        <v>-29.949342999999985</v>
      </c>
      <c r="AP28" s="2">
        <v>-32.797812999999991</v>
      </c>
      <c r="AQ28" s="2">
        <v>-32.917352500000007</v>
      </c>
      <c r="AR28" s="2">
        <v>-32.768160499999993</v>
      </c>
      <c r="AS28" s="2">
        <v>-24.681823499999979</v>
      </c>
      <c r="AU28" s="2">
        <v>21.835933499999982</v>
      </c>
      <c r="AV28" s="2">
        <v>2.589312399999983</v>
      </c>
      <c r="AW28" s="2">
        <v>-2.9378999999494226E-3</v>
      </c>
      <c r="AX28" s="2">
        <v>-0.74562869999999748</v>
      </c>
      <c r="AY28" s="2">
        <v>-7.6651086000000106</v>
      </c>
      <c r="AZ28" s="2">
        <v>-7.5445219999999154</v>
      </c>
      <c r="BA28" s="2">
        <v>-9.0570591999999976</v>
      </c>
      <c r="BB28" s="2">
        <v>-24.681823499999979</v>
      </c>
      <c r="BD28" s="12">
        <v>13.820211075949357</v>
      </c>
      <c r="BE28" s="12">
        <v>1.6183202499999894</v>
      </c>
      <c r="BF28" s="12">
        <v>-3.3275720164769422E-3</v>
      </c>
      <c r="BG28" s="12">
        <v>-0.85704448275861789</v>
      </c>
      <c r="BH28" s="12">
        <v>-6.7254432042723629</v>
      </c>
      <c r="BI28" s="12">
        <v>-7.3044377142857355</v>
      </c>
      <c r="BJ28" s="12">
        <v>-8.1508235781041414</v>
      </c>
      <c r="BK28" s="12">
        <v>-20.925614251401058</v>
      </c>
      <c r="BL28" s="12">
        <v>-49.363646999999958</v>
      </c>
    </row>
    <row r="29" spans="1:64">
      <c r="A29">
        <v>0</v>
      </c>
      <c r="C29">
        <f t="shared" si="2"/>
        <v>5.1836581175304701</v>
      </c>
      <c r="D29" s="15">
        <v>25</v>
      </c>
      <c r="E29" s="16">
        <v>0.88700000000000001</v>
      </c>
      <c r="F29" s="15">
        <v>1</v>
      </c>
      <c r="G29" s="15">
        <v>60</v>
      </c>
      <c r="H29" s="17">
        <v>6.9</v>
      </c>
      <c r="I29" s="15">
        <v>1.1100000000000001</v>
      </c>
      <c r="J29" s="15">
        <v>1</v>
      </c>
      <c r="K29" s="15">
        <v>7</v>
      </c>
      <c r="L29" s="18">
        <v>3</v>
      </c>
      <c r="M29" s="18">
        <v>47</v>
      </c>
      <c r="N29" s="18">
        <v>1</v>
      </c>
      <c r="O29" s="19">
        <v>84.5</v>
      </c>
      <c r="P29" s="2">
        <v>0.70609999999999995</v>
      </c>
      <c r="Q29" s="7">
        <v>25</v>
      </c>
      <c r="R29" s="2">
        <v>57.328499999999998</v>
      </c>
      <c r="S29" s="2">
        <v>-0.1124</v>
      </c>
      <c r="T29" s="2">
        <v>-0.2462</v>
      </c>
      <c r="U29" s="2">
        <v>1.752</v>
      </c>
      <c r="V29" s="2">
        <v>-3.1204999999999998</v>
      </c>
      <c r="W29" s="2">
        <v>-5.8521999999999998</v>
      </c>
      <c r="X29" s="2">
        <v>2.9091999999999998</v>
      </c>
      <c r="Y29" s="2">
        <v>-0.72750000000000004</v>
      </c>
      <c r="Z29" s="2">
        <v>0.25750000000000001</v>
      </c>
      <c r="AA29" s="2">
        <v>13.702500000000001</v>
      </c>
      <c r="AB29" s="2">
        <f t="shared" si="3"/>
        <v>5.1836581175305412</v>
      </c>
      <c r="AC29" s="4">
        <v>25</v>
      </c>
      <c r="AD29" t="str">
        <f t="shared" si="4"/>
        <v/>
      </c>
      <c r="AE29" s="2">
        <f t="shared" si="5"/>
        <v>5.1836581175305412</v>
      </c>
      <c r="AF29" s="2" t="str">
        <f t="shared" si="0"/>
        <v/>
      </c>
      <c r="AG29" s="2">
        <f t="shared" si="6"/>
        <v>6.1345066479651376</v>
      </c>
      <c r="AH29" s="2" t="str">
        <f t="shared" si="7"/>
        <v/>
      </c>
      <c r="AI29" s="5" t="str">
        <f t="shared" si="8"/>
        <v/>
      </c>
      <c r="AJ29" s="5" t="str">
        <f t="shared" si="9"/>
        <v/>
      </c>
      <c r="AK29" s="2">
        <f t="shared" si="10"/>
        <v>6.1345066479651378E-2</v>
      </c>
      <c r="AL29" s="2">
        <v>26.747850499999998</v>
      </c>
      <c r="AM29" s="2">
        <v>14.59285229999999</v>
      </c>
      <c r="AN29" s="2">
        <v>0.69851029999999525</v>
      </c>
      <c r="AO29" s="2">
        <v>4.2704566000000028</v>
      </c>
      <c r="AP29" s="2">
        <v>3.7025999999826809E-3</v>
      </c>
      <c r="AQ29" s="2">
        <v>4.072499999978163E-3</v>
      </c>
      <c r="AR29" s="2">
        <v>2.2420999999752667E-3</v>
      </c>
      <c r="AS29" s="2">
        <v>-24.965693299999998</v>
      </c>
      <c r="AU29" s="2">
        <v>22.342243099999905</v>
      </c>
      <c r="AV29" s="2">
        <v>3.6463762999999858</v>
      </c>
      <c r="AW29" s="2">
        <v>-2.7919999999994616E-3</v>
      </c>
      <c r="AX29" s="2">
        <v>-1.1052000000404405E-3</v>
      </c>
      <c r="AY29" s="2">
        <v>-7.1679764000000006</v>
      </c>
      <c r="AZ29" s="2">
        <v>-7.0725295000000301</v>
      </c>
      <c r="BA29" s="2">
        <v>-8.8316449999999946</v>
      </c>
      <c r="BB29" s="2">
        <v>-24.054735999999991</v>
      </c>
      <c r="BD29" s="12">
        <v>15.561032695652161</v>
      </c>
      <c r="BE29" s="12">
        <v>3.1987094135802576</v>
      </c>
      <c r="BF29" s="12">
        <v>-2.8457142857080597E-3</v>
      </c>
      <c r="BG29" s="12">
        <v>-6.7862289831879135E-4</v>
      </c>
      <c r="BH29" s="12">
        <v>-5.9444702158273497</v>
      </c>
      <c r="BI29" s="12">
        <v>-7.1170124999999844</v>
      </c>
      <c r="BJ29" s="12">
        <v>-7.9571087999999817</v>
      </c>
      <c r="BK29" s="12">
        <v>-19.437499428571432</v>
      </c>
      <c r="BL29" s="12">
        <v>-29.545199171597631</v>
      </c>
    </row>
    <row r="30" spans="1:64">
      <c r="A30">
        <v>7.0464409978840603</v>
      </c>
      <c r="C30">
        <f t="shared" si="2"/>
        <v>-16.324671393346001</v>
      </c>
      <c r="D30" s="15">
        <v>26</v>
      </c>
      <c r="E30" s="16">
        <v>1.1859999999999999</v>
      </c>
      <c r="F30" s="15">
        <v>1</v>
      </c>
      <c r="G30" s="15">
        <v>54</v>
      </c>
      <c r="H30" s="17">
        <v>6.3179999999999996</v>
      </c>
      <c r="I30" s="15">
        <v>1.238</v>
      </c>
      <c r="J30" s="15">
        <v>1</v>
      </c>
      <c r="K30" s="15">
        <v>6</v>
      </c>
      <c r="L30" s="18">
        <v>3</v>
      </c>
      <c r="M30" s="18">
        <v>47</v>
      </c>
      <c r="N30" s="18">
        <v>1</v>
      </c>
      <c r="O30" s="19">
        <v>72</v>
      </c>
      <c r="P30" s="2">
        <v>0.69469999999999998</v>
      </c>
      <c r="Q30" s="7">
        <v>26</v>
      </c>
      <c r="R30" s="2">
        <v>57.459299999999999</v>
      </c>
      <c r="S30" s="2">
        <v>-0.10929999999999999</v>
      </c>
      <c r="T30" s="2">
        <v>-0.24809999999999999</v>
      </c>
      <c r="U30" s="2">
        <v>1.8403</v>
      </c>
      <c r="V30" s="2">
        <v>-4.2610000000000001</v>
      </c>
      <c r="W30" s="2">
        <v>-6.3379000000000003</v>
      </c>
      <c r="X30" s="2">
        <v>2.6882999999999999</v>
      </c>
      <c r="Y30" s="2">
        <v>0.21260000000000001</v>
      </c>
      <c r="Z30" s="2">
        <v>0.24740000000000001</v>
      </c>
      <c r="AA30" s="2">
        <v>14.234</v>
      </c>
      <c r="AB30" s="2">
        <f t="shared" si="3"/>
        <v>-16.904833378635573</v>
      </c>
      <c r="AC30" s="4">
        <v>26</v>
      </c>
      <c r="AD30" t="str">
        <f t="shared" si="4"/>
        <v/>
      </c>
      <c r="AE30" s="2" t="str">
        <f t="shared" si="5"/>
        <v/>
      </c>
      <c r="AF30" s="2">
        <f t="shared" si="0"/>
        <v>-16.904833378635573</v>
      </c>
      <c r="AG30" s="2" t="str">
        <f t="shared" si="6"/>
        <v/>
      </c>
      <c r="AH30" s="2">
        <f t="shared" si="7"/>
        <v>23.478935248104964</v>
      </c>
      <c r="AI30" s="5">
        <f t="shared" si="8"/>
        <v>1</v>
      </c>
      <c r="AJ30" s="5">
        <f t="shared" si="9"/>
        <v>1</v>
      </c>
      <c r="AK30" s="2">
        <f t="shared" si="10"/>
        <v>-0.23478935248104962</v>
      </c>
      <c r="AL30" s="2">
        <v>1.9585787999999837</v>
      </c>
      <c r="AM30" s="2">
        <v>-12.653684400000003</v>
      </c>
      <c r="AN30" s="2">
        <v>-22.559131600000001</v>
      </c>
      <c r="AO30" s="2">
        <v>-21.166306199999994</v>
      </c>
      <c r="AP30" s="2">
        <v>-23.907387600000007</v>
      </c>
      <c r="AQ30" s="2">
        <v>-24.784814000000011</v>
      </c>
      <c r="AR30" s="2">
        <v>-25.216945600000003</v>
      </c>
      <c r="AS30" s="2">
        <v>-43.096680399999997</v>
      </c>
      <c r="AU30" s="2">
        <v>24.087616300000008</v>
      </c>
      <c r="AV30" s="2">
        <v>3.7912604999999644</v>
      </c>
      <c r="AW30" s="2">
        <v>-2.6022999999923968E-3</v>
      </c>
      <c r="AX30" s="2">
        <v>-8.4760000000017044E-4</v>
      </c>
      <c r="AY30" s="2">
        <v>-5.9186282000000006</v>
      </c>
      <c r="AZ30" s="2">
        <v>-6.9252199999999959</v>
      </c>
      <c r="BA30" s="2">
        <v>-8.2868263000000013</v>
      </c>
      <c r="BB30" s="2">
        <v>-21.84962029999997</v>
      </c>
      <c r="BD30" s="12">
        <v>16.645586567796599</v>
      </c>
      <c r="BE30" s="12">
        <v>4.0085506578947445</v>
      </c>
      <c r="BF30" s="12">
        <v>-1.8613333333329745E-3</v>
      </c>
      <c r="BG30" s="12">
        <v>-4.0632352942663257E-4</v>
      </c>
      <c r="BH30" s="12">
        <v>-4.3550671604938289</v>
      </c>
      <c r="BI30" s="12">
        <v>-4.9986204963971224</v>
      </c>
      <c r="BJ30" s="12">
        <v>-7.6796913043478217</v>
      </c>
      <c r="BK30" s="12">
        <v>-16.036490666666662</v>
      </c>
      <c r="BL30" s="12">
        <v>-59.856500555555549</v>
      </c>
    </row>
    <row r="31" spans="1:64">
      <c r="A31">
        <v>12.645001491035099</v>
      </c>
      <c r="C31">
        <f t="shared" si="2"/>
        <v>0.61369518152514702</v>
      </c>
      <c r="D31" s="15">
        <v>27</v>
      </c>
      <c r="E31" s="16">
        <v>0.94499999999999995</v>
      </c>
      <c r="F31" s="15">
        <v>1</v>
      </c>
      <c r="G31" s="15">
        <v>52</v>
      </c>
      <c r="H31" s="17">
        <v>5.98</v>
      </c>
      <c r="I31" s="15">
        <v>0.96199999999999997</v>
      </c>
      <c r="J31" s="15">
        <v>1</v>
      </c>
      <c r="K31" s="15">
        <v>6</v>
      </c>
      <c r="L31" s="18">
        <v>3</v>
      </c>
      <c r="M31" s="18">
        <v>46</v>
      </c>
      <c r="N31" s="18">
        <v>0</v>
      </c>
      <c r="O31" s="19">
        <v>70</v>
      </c>
      <c r="P31" s="2">
        <v>0.6875</v>
      </c>
      <c r="Q31" s="7">
        <v>27</v>
      </c>
      <c r="R31" s="2">
        <v>55.473999999999997</v>
      </c>
      <c r="S31" s="2">
        <v>1.1599999999999999E-2</v>
      </c>
      <c r="T31" s="2">
        <v>-0.24890000000000001</v>
      </c>
      <c r="U31" s="2">
        <v>1.7146999999999999</v>
      </c>
      <c r="V31" s="2">
        <v>-1.8179000000000001</v>
      </c>
      <c r="W31" s="2">
        <v>-5.3491999999999997</v>
      </c>
      <c r="X31" s="2">
        <v>3.4142000000000001</v>
      </c>
      <c r="Y31" s="2">
        <v>-2.052</v>
      </c>
      <c r="Z31" s="2">
        <v>0.28310000000000002</v>
      </c>
      <c r="AA31" s="2">
        <v>14.7027</v>
      </c>
      <c r="AB31" s="2">
        <f t="shared" si="3"/>
        <v>0.61369518152517344</v>
      </c>
      <c r="AC31" s="4">
        <v>27</v>
      </c>
      <c r="AD31" t="str">
        <f t="shared" si="4"/>
        <v/>
      </c>
      <c r="AE31" s="2">
        <f t="shared" si="5"/>
        <v>0.61369518152517344</v>
      </c>
      <c r="AF31" s="2" t="str">
        <f t="shared" si="0"/>
        <v/>
      </c>
      <c r="AG31" s="2">
        <f t="shared" si="6"/>
        <v>0.87670740217881926</v>
      </c>
      <c r="AH31" s="2" t="str">
        <f t="shared" si="7"/>
        <v/>
      </c>
      <c r="AI31" s="5" t="str">
        <f t="shared" si="8"/>
        <v/>
      </c>
      <c r="AJ31" s="5" t="str">
        <f t="shared" si="9"/>
        <v/>
      </c>
      <c r="AK31" s="2">
        <f t="shared" si="10"/>
        <v>8.7670740217881925E-3</v>
      </c>
      <c r="AL31" s="2">
        <v>36.354524699999992</v>
      </c>
      <c r="AM31" s="2">
        <v>10.623157300000003</v>
      </c>
      <c r="AN31" s="2">
        <v>4.2323504999999955</v>
      </c>
      <c r="AO31" s="2">
        <v>4.4703970000000055</v>
      </c>
      <c r="AP31" s="2">
        <v>0.23322539999999492</v>
      </c>
      <c r="AQ31" s="2">
        <v>3.6514999999894826E-3</v>
      </c>
      <c r="AR31" s="2">
        <v>1.8619000000086317E-3</v>
      </c>
      <c r="AS31" s="2">
        <v>-7.1761474999999848</v>
      </c>
      <c r="AU31" s="2">
        <v>24.410596800000008</v>
      </c>
      <c r="AV31" s="2">
        <v>4.9924607999999893</v>
      </c>
      <c r="AW31" s="2">
        <v>-2.4899999999945521E-3</v>
      </c>
      <c r="AX31" s="2">
        <v>-3.0089999999916017E-4</v>
      </c>
      <c r="AY31" s="2">
        <v>-4.1362155999999857</v>
      </c>
      <c r="AZ31" s="2">
        <v>-6.3913830000000189</v>
      </c>
      <c r="BA31" s="2">
        <v>-6.9624701999999843</v>
      </c>
      <c r="BB31" s="2">
        <v>-21.188489700000019</v>
      </c>
      <c r="BD31" s="12">
        <v>16.846512629399591</v>
      </c>
      <c r="BE31" s="12">
        <v>4.1912371264367652</v>
      </c>
      <c r="BF31" s="12">
        <v>-1.6302857142542443E-3</v>
      </c>
      <c r="BG31" s="12">
        <v>-3.5110851808536778E-4</v>
      </c>
      <c r="BH31" s="12">
        <v>-3.3116217774219261</v>
      </c>
      <c r="BI31" s="12">
        <v>-4.6168133333333303</v>
      </c>
      <c r="BJ31" s="12">
        <v>-6.0380394666666648</v>
      </c>
      <c r="BK31" s="12">
        <v>-14.030439872340406</v>
      </c>
      <c r="BL31" s="12">
        <v>-10.251639285714266</v>
      </c>
    </row>
    <row r="32" spans="1:64">
      <c r="A32">
        <v>0</v>
      </c>
      <c r="C32">
        <f t="shared" si="2"/>
        <v>0</v>
      </c>
      <c r="D32" s="15">
        <v>28</v>
      </c>
      <c r="E32" s="16">
        <v>0.77400000000000002</v>
      </c>
      <c r="F32" s="15">
        <v>1</v>
      </c>
      <c r="G32" s="15">
        <v>50</v>
      </c>
      <c r="H32" s="17">
        <v>7.4</v>
      </c>
      <c r="I32" s="15">
        <v>1.02</v>
      </c>
      <c r="J32" s="15">
        <v>1</v>
      </c>
      <c r="K32" s="15">
        <v>6</v>
      </c>
      <c r="L32" s="18">
        <v>3</v>
      </c>
      <c r="M32" s="18">
        <v>58</v>
      </c>
      <c r="N32" s="18">
        <v>0</v>
      </c>
      <c r="O32" s="19">
        <v>64.900000000000006</v>
      </c>
      <c r="P32" s="2">
        <v>0.67679999999999996</v>
      </c>
      <c r="Q32" s="7">
        <v>28</v>
      </c>
      <c r="R32" s="2">
        <v>56.984699999999997</v>
      </c>
      <c r="S32" s="2">
        <v>-0.11459999999999999</v>
      </c>
      <c r="T32" s="2">
        <v>-0.25690000000000002</v>
      </c>
      <c r="U32" s="2">
        <v>1.9403999999999999</v>
      </c>
      <c r="V32" s="2">
        <v>-5.3884999999999996</v>
      </c>
      <c r="W32" s="2">
        <v>-6.8465999999999996</v>
      </c>
      <c r="X32" s="2">
        <v>3.1526999999999998</v>
      </c>
      <c r="Y32" s="2">
        <v>0.10290000000000001</v>
      </c>
      <c r="Z32" s="2">
        <v>0.23530000000000001</v>
      </c>
      <c r="AA32" s="2">
        <v>15.4847</v>
      </c>
      <c r="AB32" s="2">
        <f t="shared" si="3"/>
        <v>0</v>
      </c>
      <c r="AC32" s="4">
        <v>28</v>
      </c>
      <c r="AD32">
        <f t="shared" si="4"/>
        <v>1</v>
      </c>
      <c r="AE32" s="2" t="str">
        <f t="shared" si="5"/>
        <v/>
      </c>
      <c r="AF32" s="2" t="str">
        <f t="shared" si="0"/>
        <v/>
      </c>
      <c r="AG32" s="2" t="str">
        <f t="shared" si="6"/>
        <v/>
      </c>
      <c r="AH32" s="2" t="str">
        <f t="shared" si="7"/>
        <v/>
      </c>
      <c r="AI32" s="5" t="str">
        <f t="shared" si="8"/>
        <v/>
      </c>
      <c r="AJ32" s="5" t="str">
        <f t="shared" si="9"/>
        <v/>
      </c>
      <c r="AK32" s="2">
        <f t="shared" si="10"/>
        <v>0</v>
      </c>
      <c r="AL32" s="2">
        <v>42.560001000000007</v>
      </c>
      <c r="AM32" s="2">
        <v>12.745724600000003</v>
      </c>
      <c r="AN32" s="2">
        <v>3.2736605999999924</v>
      </c>
      <c r="AO32" s="2">
        <v>4.0968932000000038</v>
      </c>
      <c r="AP32" s="2">
        <v>3.9652000000103271E-3</v>
      </c>
      <c r="AQ32" s="2">
        <v>4.0049999999922647E-3</v>
      </c>
      <c r="AR32" s="2">
        <v>-2.3599557999999945</v>
      </c>
      <c r="AS32" s="2">
        <v>-17.266846600000008</v>
      </c>
      <c r="AU32" s="2">
        <v>25.543999999999983</v>
      </c>
      <c r="AV32" s="2">
        <v>5.555679000000012</v>
      </c>
      <c r="AW32" s="2">
        <v>-2.4258000000116908E-3</v>
      </c>
      <c r="AX32" s="2">
        <v>-1.6659999998580588E-4</v>
      </c>
      <c r="AY32" s="2">
        <v>-3.95222720000001</v>
      </c>
      <c r="AZ32" s="2">
        <v>-6.2432770000000062</v>
      </c>
      <c r="BA32" s="2">
        <v>-4.8560704999999871</v>
      </c>
      <c r="BB32" s="2">
        <v>-20.298249099999992</v>
      </c>
      <c r="BD32" s="12">
        <v>17.430736707566457</v>
      </c>
      <c r="BE32" s="12">
        <v>4.3412702608695559</v>
      </c>
      <c r="BF32" s="12">
        <v>-1.3498069498227884E-3</v>
      </c>
      <c r="BG32" s="12">
        <v>-2.2853223592017268E-4</v>
      </c>
      <c r="BH32" s="12">
        <v>-2.63481813333334</v>
      </c>
      <c r="BI32" s="12">
        <v>-3.5993370253164674</v>
      </c>
      <c r="BJ32" s="12">
        <v>-5.5816902298850426</v>
      </c>
      <c r="BK32" s="12">
        <v>-13.532944166666644</v>
      </c>
      <c r="BL32" s="12">
        <v>-26.605310631741151</v>
      </c>
    </row>
    <row r="33" spans="1:64">
      <c r="A33">
        <v>0</v>
      </c>
      <c r="C33">
        <f t="shared" si="2"/>
        <v>-37.152486978669998</v>
      </c>
      <c r="D33" s="15">
        <v>29</v>
      </c>
      <c r="E33" s="16">
        <v>1.5629999999999999</v>
      </c>
      <c r="F33" s="15">
        <v>1</v>
      </c>
      <c r="G33" s="15">
        <v>60</v>
      </c>
      <c r="H33" s="17">
        <v>8.8800000000000008</v>
      </c>
      <c r="I33" s="15">
        <v>0.92600000000000005</v>
      </c>
      <c r="J33" s="15">
        <v>1</v>
      </c>
      <c r="K33" s="15">
        <v>5</v>
      </c>
      <c r="L33" s="18">
        <v>2</v>
      </c>
      <c r="M33" s="18">
        <v>60</v>
      </c>
      <c r="N33" s="18">
        <v>1</v>
      </c>
      <c r="O33" s="19">
        <v>83.1</v>
      </c>
      <c r="P33" s="2">
        <v>0.67630000000000001</v>
      </c>
      <c r="Q33" s="7">
        <v>29</v>
      </c>
      <c r="R33" s="2">
        <v>58.067500000000003</v>
      </c>
      <c r="S33" s="2">
        <v>-0.35949999999999999</v>
      </c>
      <c r="T33" s="2">
        <v>-0.30709999999999998</v>
      </c>
      <c r="U33" s="2">
        <v>2.6034000000000002</v>
      </c>
      <c r="V33" s="2">
        <v>-10.845499999999999</v>
      </c>
      <c r="W33" s="2">
        <v>-8.6533999999999995</v>
      </c>
      <c r="X33" s="2">
        <v>4.0176999999999996</v>
      </c>
      <c r="Y33" s="2">
        <v>2.1553</v>
      </c>
      <c r="Z33" s="2">
        <v>9.5600000000000004E-2</v>
      </c>
      <c r="AA33" s="2">
        <v>15.420999999999999</v>
      </c>
      <c r="AB33" s="2">
        <f t="shared" si="3"/>
        <v>-37.152486978669884</v>
      </c>
      <c r="AC33" s="4">
        <v>29</v>
      </c>
      <c r="AD33" t="str">
        <f t="shared" si="4"/>
        <v/>
      </c>
      <c r="AE33" s="2" t="str">
        <f t="shared" ref="AE33:AE58" si="11">IF(AB33&gt;$D$2,+AB33,"")</f>
        <v/>
      </c>
      <c r="AF33" s="2">
        <f t="shared" ref="AF33:AF58" si="12">IF(AB33&lt;-$D$2,+AB33,"")</f>
        <v>-37.152486978669884</v>
      </c>
      <c r="AG33" s="2" t="str">
        <f t="shared" si="6"/>
        <v/>
      </c>
      <c r="AH33" s="2">
        <f t="shared" si="7"/>
        <v>44.70816724268338</v>
      </c>
      <c r="AI33" s="5">
        <f t="shared" si="8"/>
        <v>1</v>
      </c>
      <c r="AJ33" s="5">
        <f t="shared" si="9"/>
        <v>1</v>
      </c>
      <c r="AK33" s="2">
        <f t="shared" si="10"/>
        <v>-0.44708167242683378</v>
      </c>
      <c r="AL33" s="2">
        <v>4.214100000012877E-3</v>
      </c>
      <c r="AM33" s="2">
        <v>-19.370746900000015</v>
      </c>
      <c r="AN33" s="2">
        <v>-34.930999300000011</v>
      </c>
      <c r="AO33" s="2">
        <v>-35.200986600000007</v>
      </c>
      <c r="AP33" s="2">
        <v>-35.73612940000001</v>
      </c>
      <c r="AQ33" s="2">
        <v>-38.851961499999987</v>
      </c>
      <c r="AR33" s="2">
        <v>-42.404641900000001</v>
      </c>
      <c r="AS33" s="2">
        <v>-73.383531699999992</v>
      </c>
      <c r="AU33" s="2">
        <v>26.747850499999998</v>
      </c>
      <c r="AV33" s="2">
        <v>6.8566364999999934</v>
      </c>
      <c r="AW33" s="2">
        <v>-1.7480000000205109E-3</v>
      </c>
      <c r="AX33" s="2">
        <v>-1.2549999998157091E-4</v>
      </c>
      <c r="AY33" s="2">
        <v>2.3370000000113578E-3</v>
      </c>
      <c r="AZ33" s="2">
        <v>-5.6869525000000181</v>
      </c>
      <c r="BA33" s="2">
        <v>-3.1694665999999643</v>
      </c>
      <c r="BB33" s="2">
        <v>-20.032750899999996</v>
      </c>
      <c r="BD33" s="12">
        <v>17.9758330597015</v>
      </c>
      <c r="BE33" s="12">
        <v>7.2405149999999985</v>
      </c>
      <c r="BF33" s="12">
        <v>-9.0675925924364894E-4</v>
      </c>
      <c r="BG33" s="12">
        <v>-2.0131578946559541E-4</v>
      </c>
      <c r="BH33" s="12">
        <v>4.7791411043177046E-4</v>
      </c>
      <c r="BI33" s="12">
        <v>-2.2917928821470426</v>
      </c>
      <c r="BJ33" s="12">
        <v>-3.6362955315870487</v>
      </c>
      <c r="BK33" s="12">
        <v>-12.619707980941048</v>
      </c>
      <c r="BL33" s="12">
        <v>-88.307499037304453</v>
      </c>
    </row>
    <row r="34" spans="1:64">
      <c r="A34">
        <v>29.924412054320999</v>
      </c>
      <c r="C34">
        <f t="shared" si="2"/>
        <v>0</v>
      </c>
      <c r="D34" s="15">
        <v>30</v>
      </c>
      <c r="E34" s="16">
        <v>1.1539999999999999</v>
      </c>
      <c r="F34" s="15">
        <v>1</v>
      </c>
      <c r="G34" s="15">
        <v>56</v>
      </c>
      <c r="H34" s="17">
        <v>6.7759999999999998</v>
      </c>
      <c r="I34" s="15">
        <v>1.1539999999999999</v>
      </c>
      <c r="J34" s="15">
        <v>2</v>
      </c>
      <c r="K34" s="15">
        <v>6</v>
      </c>
      <c r="L34" s="18">
        <v>3</v>
      </c>
      <c r="M34" s="18">
        <v>45</v>
      </c>
      <c r="N34" s="18">
        <v>2</v>
      </c>
      <c r="O34" s="19">
        <v>89</v>
      </c>
      <c r="P34" s="2">
        <v>0.66800000000000004</v>
      </c>
      <c r="Q34" s="7">
        <v>30</v>
      </c>
      <c r="R34" s="2">
        <v>56.787599999999998</v>
      </c>
      <c r="S34" s="2">
        <v>-0.39760000000000001</v>
      </c>
      <c r="T34" s="2">
        <v>-0.34189999999999998</v>
      </c>
      <c r="U34" s="2">
        <v>2.883</v>
      </c>
      <c r="V34" s="2">
        <v>-10.5419</v>
      </c>
      <c r="W34" s="2">
        <v>-8.0736000000000008</v>
      </c>
      <c r="X34" s="2">
        <v>5.2276999999999996</v>
      </c>
      <c r="Y34" s="2">
        <v>0.80659999999999998</v>
      </c>
      <c r="Z34" s="2">
        <v>3.6999999999999998E-2</v>
      </c>
      <c r="AA34" s="2">
        <v>14.1724</v>
      </c>
      <c r="AB34" s="2">
        <f t="shared" si="3"/>
        <v>1.4210854715202004E-13</v>
      </c>
      <c r="AC34" s="4">
        <v>30</v>
      </c>
      <c r="AD34">
        <f t="shared" si="4"/>
        <v>1</v>
      </c>
      <c r="AE34" s="2" t="str">
        <f t="shared" si="11"/>
        <v/>
      </c>
      <c r="AF34" s="2" t="str">
        <f t="shared" si="12"/>
        <v/>
      </c>
      <c r="AG34" s="2" t="str">
        <f t="shared" si="6"/>
        <v/>
      </c>
      <c r="AH34" s="2" t="str">
        <f t="shared" si="7"/>
        <v/>
      </c>
      <c r="AI34" s="5" t="str">
        <f t="shared" si="8"/>
        <v/>
      </c>
      <c r="AJ34" s="5" t="str">
        <f t="shared" si="9"/>
        <v/>
      </c>
      <c r="AK34" s="2">
        <f t="shared" si="10"/>
        <v>1.5967252488991015E-15</v>
      </c>
      <c r="AL34" s="2">
        <v>3.41040000000703E-3</v>
      </c>
      <c r="AM34" s="2">
        <v>1.1092000000019198E-3</v>
      </c>
      <c r="AN34" s="2">
        <v>-10.03018440000001</v>
      </c>
      <c r="AO34" s="2">
        <v>-7.1987097999999889</v>
      </c>
      <c r="AP34" s="2">
        <v>-12.689329999999998</v>
      </c>
      <c r="AQ34" s="2">
        <v>-13.997440000000012</v>
      </c>
      <c r="AR34" s="2">
        <v>-15.630647999999994</v>
      </c>
      <c r="AS34" s="2">
        <v>-51.687779599999999</v>
      </c>
      <c r="AU34" s="2">
        <v>29.154420200000004</v>
      </c>
      <c r="AV34" s="2">
        <v>9.4896856999999954</v>
      </c>
      <c r="AW34" s="2">
        <v>-8.3410000002004381E-4</v>
      </c>
      <c r="AX34" s="2">
        <v>-1.22399999995082E-4</v>
      </c>
      <c r="AY34" s="2">
        <v>2.3997999999210151E-3</v>
      </c>
      <c r="AZ34" s="2">
        <v>-1.9640665000000155</v>
      </c>
      <c r="BA34" s="2">
        <v>-2.5640746000000263</v>
      </c>
      <c r="BB34" s="2">
        <v>-18.931194799999986</v>
      </c>
      <c r="BD34" s="12">
        <v>18.291312777777776</v>
      </c>
      <c r="BE34" s="12">
        <v>7.287198067632862</v>
      </c>
      <c r="BF34" s="12">
        <v>-3.0665441177207494E-4</v>
      </c>
      <c r="BG34" s="12">
        <v>-1.434285714075096E-4</v>
      </c>
      <c r="BH34" s="12">
        <v>8.822794117356674E-4</v>
      </c>
      <c r="BI34" s="12">
        <v>-2.0957005555555321</v>
      </c>
      <c r="BJ34" s="12">
        <v>-1.8446579856115297</v>
      </c>
      <c r="BK34" s="12">
        <v>-12.607608136645959</v>
      </c>
      <c r="BL34" s="12">
        <v>-58.076156853932581</v>
      </c>
    </row>
    <row r="35" spans="1:64">
      <c r="A35">
        <v>0</v>
      </c>
      <c r="C35">
        <f t="shared" si="2"/>
        <v>0</v>
      </c>
      <c r="D35" s="15">
        <v>31</v>
      </c>
      <c r="E35" s="16">
        <v>1.2849999999999999</v>
      </c>
      <c r="F35" s="15">
        <v>2</v>
      </c>
      <c r="G35" s="15">
        <v>50</v>
      </c>
      <c r="H35" s="17">
        <v>6.25</v>
      </c>
      <c r="I35" s="15">
        <v>1.4990000000000001</v>
      </c>
      <c r="J35" s="15">
        <v>2</v>
      </c>
      <c r="K35" s="15">
        <v>6</v>
      </c>
      <c r="L35" s="18">
        <v>4</v>
      </c>
      <c r="M35" s="18">
        <v>47</v>
      </c>
      <c r="N35" s="18">
        <v>1</v>
      </c>
      <c r="O35" s="19">
        <v>87.5</v>
      </c>
      <c r="P35" s="2">
        <v>0.66349999999999998</v>
      </c>
      <c r="Q35" s="7">
        <v>31</v>
      </c>
      <c r="R35" s="2">
        <v>56.681899999999999</v>
      </c>
      <c r="S35" s="2">
        <v>-0.40179999999999999</v>
      </c>
      <c r="T35" s="2">
        <v>-0.3458</v>
      </c>
      <c r="U35" s="2">
        <v>2.8904999999999998</v>
      </c>
      <c r="V35" s="2">
        <v>-10.4312</v>
      </c>
      <c r="W35" s="2">
        <v>-8.0122999999999998</v>
      </c>
      <c r="X35" s="2">
        <v>5.3842999999999996</v>
      </c>
      <c r="Y35" s="2">
        <v>0.57930000000000004</v>
      </c>
      <c r="Z35" s="2">
        <v>3.3399999999999999E-2</v>
      </c>
      <c r="AA35" s="2">
        <v>14.020899999999999</v>
      </c>
      <c r="AB35" s="2">
        <f t="shared" si="3"/>
        <v>1.4210854715202004E-13</v>
      </c>
      <c r="AC35" s="4">
        <v>31</v>
      </c>
      <c r="AD35">
        <f t="shared" si="4"/>
        <v>1</v>
      </c>
      <c r="AE35" s="2" t="str">
        <f t="shared" si="11"/>
        <v/>
      </c>
      <c r="AF35" s="2" t="str">
        <f t="shared" si="12"/>
        <v/>
      </c>
      <c r="AG35" s="2" t="str">
        <f t="shared" si="6"/>
        <v/>
      </c>
      <c r="AH35" s="2" t="str">
        <f t="shared" si="7"/>
        <v/>
      </c>
      <c r="AI35" s="5" t="str">
        <f t="shared" si="8"/>
        <v/>
      </c>
      <c r="AJ35" s="5" t="str">
        <f t="shared" si="9"/>
        <v/>
      </c>
      <c r="AK35" s="2">
        <f t="shared" si="10"/>
        <v>1.6240976817373718E-15</v>
      </c>
      <c r="AL35" s="2">
        <v>18.526727399999999</v>
      </c>
      <c r="AM35" s="2">
        <v>1.3575999999915211E-3</v>
      </c>
      <c r="AN35" s="2">
        <v>-2.4899999999945521E-3</v>
      </c>
      <c r="AO35" s="2">
        <v>-1.2549999998157091E-4</v>
      </c>
      <c r="AP35" s="2">
        <v>-5.9186282000000006</v>
      </c>
      <c r="AQ35" s="2">
        <v>-6.3913830000000189</v>
      </c>
      <c r="AR35" s="2">
        <v>-6.9624701999999843</v>
      </c>
      <c r="AS35" s="2">
        <v>-17.007812000000001</v>
      </c>
      <c r="AU35" s="2">
        <v>32.702236200000002</v>
      </c>
      <c r="AV35" s="2">
        <v>9.702290099999999</v>
      </c>
      <c r="AW35" s="2">
        <v>-6.5649999999095598E-4</v>
      </c>
      <c r="AX35" s="2">
        <v>-4.3000000005122274E-5</v>
      </c>
      <c r="AY35" s="2">
        <v>2.8472000000192565E-3</v>
      </c>
      <c r="AZ35" s="2">
        <v>-1.5736359999999934</v>
      </c>
      <c r="BA35" s="2">
        <v>-2.3599557999999945</v>
      </c>
      <c r="BB35" s="2">
        <v>-17.266846600000008</v>
      </c>
      <c r="BD35" s="12">
        <v>18.537136823907126</v>
      </c>
      <c r="BE35" s="12">
        <v>7.3043463190183937</v>
      </c>
      <c r="BF35" s="12">
        <v>-1.3425357873025684E-4</v>
      </c>
      <c r="BG35" s="12">
        <v>-8.7934560337673371E-6</v>
      </c>
      <c r="BH35" s="12">
        <v>1.1473333333671891E-3</v>
      </c>
      <c r="BI35" s="12">
        <v>-0.74935047619047301</v>
      </c>
      <c r="BJ35" s="12">
        <v>-1.0956052384675388</v>
      </c>
      <c r="BK35" s="12">
        <v>-12.003607388059685</v>
      </c>
      <c r="BL35" s="12">
        <v>-19.437499428571432</v>
      </c>
    </row>
    <row r="36" spans="1:64">
      <c r="A36">
        <v>0.869931702400355</v>
      </c>
      <c r="C36">
        <f t="shared" si="2"/>
        <v>0</v>
      </c>
      <c r="D36" s="15">
        <v>32</v>
      </c>
      <c r="E36" s="16">
        <v>1.0960000000000001</v>
      </c>
      <c r="F36" s="15">
        <v>1</v>
      </c>
      <c r="G36" s="15">
        <v>153</v>
      </c>
      <c r="H36" s="17">
        <v>17.594999999999999</v>
      </c>
      <c r="I36" s="15">
        <v>1.1910000000000001</v>
      </c>
      <c r="J36" s="15">
        <v>2</v>
      </c>
      <c r="K36" s="15">
        <v>6</v>
      </c>
      <c r="L36" s="18">
        <v>3</v>
      </c>
      <c r="M36" s="18">
        <v>47</v>
      </c>
      <c r="N36" s="18">
        <v>0</v>
      </c>
      <c r="O36" s="19">
        <v>87</v>
      </c>
      <c r="P36" s="2">
        <v>0.6583</v>
      </c>
      <c r="Q36" s="7">
        <v>32</v>
      </c>
      <c r="R36" s="2">
        <v>56.604700000000001</v>
      </c>
      <c r="S36" s="2">
        <v>-0.4093</v>
      </c>
      <c r="T36" s="2">
        <v>-0.34599999999999997</v>
      </c>
      <c r="U36" s="2">
        <v>2.9085999999999999</v>
      </c>
      <c r="V36" s="2">
        <v>-10.244999999999999</v>
      </c>
      <c r="W36" s="2">
        <v>-8</v>
      </c>
      <c r="X36" s="2">
        <v>5.4675000000000002</v>
      </c>
      <c r="Y36" s="2">
        <v>0.40660000000000002</v>
      </c>
      <c r="Z36" s="2">
        <v>2.93E-2</v>
      </c>
      <c r="AA36" s="2">
        <v>13.894500000000001</v>
      </c>
      <c r="AB36" s="2">
        <f t="shared" si="3"/>
        <v>1.4210854715202004E-13</v>
      </c>
      <c r="AC36" s="4">
        <v>32</v>
      </c>
      <c r="AD36">
        <f t="shared" si="4"/>
        <v>1</v>
      </c>
      <c r="AE36" s="2" t="str">
        <f t="shared" si="11"/>
        <v/>
      </c>
      <c r="AF36" s="2" t="str">
        <f t="shared" si="12"/>
        <v/>
      </c>
      <c r="AG36" s="2" t="str">
        <f t="shared" si="6"/>
        <v/>
      </c>
      <c r="AH36" s="2" t="str">
        <f t="shared" si="7"/>
        <v/>
      </c>
      <c r="AI36" s="5" t="str">
        <f t="shared" si="8"/>
        <v/>
      </c>
      <c r="AJ36" s="5" t="str">
        <f t="shared" si="9"/>
        <v/>
      </c>
      <c r="AK36" s="2">
        <f t="shared" si="10"/>
        <v>1.6334315764600004E-15</v>
      </c>
      <c r="AL36" s="2">
        <v>52.081210099999986</v>
      </c>
      <c r="AM36" s="2">
        <v>3.6463762999999858</v>
      </c>
      <c r="AN36" s="2">
        <v>-7.0639361000000207</v>
      </c>
      <c r="AO36" s="2">
        <v>-0.74562869999999748</v>
      </c>
      <c r="AP36" s="2">
        <v>-9.8668960000000112</v>
      </c>
      <c r="AQ36" s="2">
        <v>-7.0725295000000301</v>
      </c>
      <c r="AR36" s="2">
        <v>-4.8560704999999871</v>
      </c>
      <c r="AS36" s="2">
        <v>-20.032750899999996</v>
      </c>
      <c r="AU36" s="2">
        <v>34.391950999999999</v>
      </c>
      <c r="AV36" s="2">
        <v>10.363818500000036</v>
      </c>
      <c r="AW36" s="2">
        <v>0.69851029999999525</v>
      </c>
      <c r="AX36" s="2">
        <v>4.899999998997373E-5</v>
      </c>
      <c r="AY36" s="2">
        <v>3.4488000000010288E-3</v>
      </c>
      <c r="AZ36" s="2">
        <v>1.9209999999816318E-3</v>
      </c>
      <c r="BA36" s="2">
        <v>-1.4012790999999822</v>
      </c>
      <c r="BB36" s="2">
        <v>-17.007812000000001</v>
      </c>
      <c r="BD36" s="12">
        <v>21.173402742857142</v>
      </c>
      <c r="BE36" s="12">
        <v>7.4196135261923342</v>
      </c>
      <c r="BF36" s="12">
        <v>0.82663940828401805</v>
      </c>
      <c r="BG36" s="12">
        <v>3.5251798553937933E-5</v>
      </c>
      <c r="BH36" s="12">
        <v>1.9649413388676718E-3</v>
      </c>
      <c r="BI36" s="12">
        <v>5.9560327199106107E-4</v>
      </c>
      <c r="BJ36" s="12">
        <v>-0.99397171641789972</v>
      </c>
      <c r="BK36" s="12">
        <v>-10.251639285714266</v>
      </c>
      <c r="BL36" s="12">
        <v>-23.026150459770111</v>
      </c>
    </row>
    <row r="37" spans="1:64">
      <c r="A37">
        <v>0</v>
      </c>
      <c r="C37">
        <f t="shared" si="2"/>
        <v>11.714215386063</v>
      </c>
      <c r="D37" s="15">
        <v>33</v>
      </c>
      <c r="E37" s="16">
        <v>1.6619999999999999</v>
      </c>
      <c r="F37" s="15">
        <v>1</v>
      </c>
      <c r="G37" s="15">
        <v>40</v>
      </c>
      <c r="H37" s="17">
        <v>5.08</v>
      </c>
      <c r="I37" s="15">
        <v>1.1279999999999999</v>
      </c>
      <c r="J37" s="15">
        <v>1</v>
      </c>
      <c r="K37" s="15">
        <v>6</v>
      </c>
      <c r="L37" s="18">
        <v>3</v>
      </c>
      <c r="M37" s="18">
        <v>58</v>
      </c>
      <c r="N37" s="18">
        <v>0</v>
      </c>
      <c r="O37" s="19">
        <v>117.5</v>
      </c>
      <c r="P37" s="2">
        <v>0.6583</v>
      </c>
      <c r="Q37" s="7">
        <v>33</v>
      </c>
      <c r="R37" s="2">
        <v>56.286799999999999</v>
      </c>
      <c r="S37" s="2">
        <v>-0.40129999999999999</v>
      </c>
      <c r="T37" s="2">
        <v>-0.3498</v>
      </c>
      <c r="U37" s="2">
        <v>3.0406</v>
      </c>
      <c r="V37" s="2">
        <v>-10.3787</v>
      </c>
      <c r="W37" s="2">
        <v>-8.5852000000000004</v>
      </c>
      <c r="X37" s="2">
        <v>5.4698000000000002</v>
      </c>
      <c r="Y37" s="2">
        <v>0.84960000000000002</v>
      </c>
      <c r="Z37" s="2">
        <v>9.1000000000000004E-3</v>
      </c>
      <c r="AA37" s="2">
        <v>13.823</v>
      </c>
      <c r="AB37" s="2">
        <f t="shared" si="3"/>
        <v>11.714215386063145</v>
      </c>
      <c r="AC37" s="4">
        <v>33</v>
      </c>
      <c r="AD37" t="str">
        <f t="shared" si="4"/>
        <v/>
      </c>
      <c r="AE37" s="2">
        <f t="shared" si="11"/>
        <v>11.714215386063145</v>
      </c>
      <c r="AF37" s="2" t="str">
        <f t="shared" si="12"/>
        <v/>
      </c>
      <c r="AG37" s="2">
        <f t="shared" si="6"/>
        <v>9.9695450094154427</v>
      </c>
      <c r="AH37" s="2" t="str">
        <f t="shared" si="7"/>
        <v/>
      </c>
      <c r="AI37" s="5" t="str">
        <f t="shared" si="8"/>
        <v/>
      </c>
      <c r="AJ37" s="5" t="str">
        <f t="shared" si="9"/>
        <v/>
      </c>
      <c r="AK37" s="2">
        <f t="shared" si="10"/>
        <v>9.9695450094154425E-2</v>
      </c>
      <c r="AL37" s="2">
        <v>51.77659580000001</v>
      </c>
      <c r="AM37" s="2">
        <v>22.177644999999998</v>
      </c>
      <c r="AN37" s="2">
        <v>13.216081799999984</v>
      </c>
      <c r="AO37" s="2">
        <v>9.619213600000009</v>
      </c>
      <c r="AP37" s="2">
        <v>7.011109200000007</v>
      </c>
      <c r="AQ37" s="2">
        <v>5.1802669999999864</v>
      </c>
      <c r="AR37" s="2">
        <v>2.2467022000000298</v>
      </c>
      <c r="AS37" s="2">
        <v>-4.908799799999997</v>
      </c>
      <c r="AU37" s="2">
        <v>35.070264600000002</v>
      </c>
      <c r="AV37" s="2">
        <v>10.559150000000017</v>
      </c>
      <c r="AW37" s="2">
        <v>1.1593407999999741</v>
      </c>
      <c r="AX37" s="2">
        <v>2.6480000002493398E-4</v>
      </c>
      <c r="AY37" s="2">
        <v>3.7025999999826809E-3</v>
      </c>
      <c r="AZ37" s="2">
        <v>2.3874999999975444E-3</v>
      </c>
      <c r="BA37" s="2">
        <v>-1.3319220999999857</v>
      </c>
      <c r="BB37" s="2">
        <v>-16.084833899999978</v>
      </c>
      <c r="BD37" s="12">
        <v>23.467724970828467</v>
      </c>
      <c r="BE37" s="12">
        <v>7.6209588477366417</v>
      </c>
      <c r="BF37" s="12">
        <v>1.9068105263157471</v>
      </c>
      <c r="BG37" s="12">
        <v>1.2609523810711143E-4</v>
      </c>
      <c r="BH37" s="12">
        <v>2.2792380952247576E-3</v>
      </c>
      <c r="BI37" s="12">
        <v>1.3820143884759942E-3</v>
      </c>
      <c r="BJ37" s="12">
        <v>-0.88040738888887893</v>
      </c>
      <c r="BK37" s="12">
        <v>-10.024769434697859</v>
      </c>
      <c r="BL37" s="12">
        <v>-4.1777019574468062</v>
      </c>
    </row>
    <row r="38" spans="1:64">
      <c r="A38">
        <v>0</v>
      </c>
      <c r="C38">
        <f t="shared" si="2"/>
        <v>-30.534554901303402</v>
      </c>
      <c r="D38" s="15">
        <v>34</v>
      </c>
      <c r="E38" s="16">
        <v>2.5169999999999999</v>
      </c>
      <c r="F38" s="15">
        <v>1</v>
      </c>
      <c r="G38" s="15">
        <v>40</v>
      </c>
      <c r="H38" s="17">
        <v>5.4</v>
      </c>
      <c r="I38" s="15">
        <v>1.2749999999999999</v>
      </c>
      <c r="J38" s="15">
        <v>1</v>
      </c>
      <c r="K38" s="15">
        <v>5</v>
      </c>
      <c r="L38" s="18">
        <v>2</v>
      </c>
      <c r="M38" s="18">
        <v>46</v>
      </c>
      <c r="N38" s="18">
        <v>0</v>
      </c>
      <c r="O38" s="19">
        <v>116.5</v>
      </c>
      <c r="P38" s="2">
        <v>0.62039999999999995</v>
      </c>
      <c r="Q38" s="7">
        <v>34</v>
      </c>
      <c r="R38" s="2">
        <v>54.842300000000002</v>
      </c>
      <c r="S38" s="2">
        <v>-0.39560000000000001</v>
      </c>
      <c r="T38" s="2">
        <v>-0.35549999999999998</v>
      </c>
      <c r="U38" s="2">
        <v>2.9525999999999999</v>
      </c>
      <c r="V38" s="2">
        <v>-6.5914999999999999</v>
      </c>
      <c r="W38" s="2">
        <v>-7.6315</v>
      </c>
      <c r="X38" s="2">
        <v>6.6325000000000003</v>
      </c>
      <c r="Y38" s="2">
        <v>-2.3353999999999999</v>
      </c>
      <c r="Z38" s="2">
        <v>5.7999999999999996E-3</v>
      </c>
      <c r="AA38" s="2">
        <v>12.459</v>
      </c>
      <c r="AB38" s="2">
        <f t="shared" si="3"/>
        <v>-30.534554901303238</v>
      </c>
      <c r="AC38" s="4">
        <v>34</v>
      </c>
      <c r="AD38" t="str">
        <f t="shared" si="4"/>
        <v/>
      </c>
      <c r="AE38" s="2" t="str">
        <f t="shared" si="11"/>
        <v/>
      </c>
      <c r="AF38" s="2">
        <f t="shared" si="12"/>
        <v>-30.534554901303238</v>
      </c>
      <c r="AG38" s="2" t="str">
        <f t="shared" si="6"/>
        <v/>
      </c>
      <c r="AH38" s="2">
        <f t="shared" si="7"/>
        <v>26.209918370217373</v>
      </c>
      <c r="AI38" s="5">
        <f t="shared" si="8"/>
        <v>1</v>
      </c>
      <c r="AJ38" s="5">
        <f t="shared" si="9"/>
        <v>1</v>
      </c>
      <c r="AK38" s="2">
        <f t="shared" si="10"/>
        <v>-0.26209918370217372</v>
      </c>
      <c r="AL38" s="2">
        <v>3.1470000000126674E-3</v>
      </c>
      <c r="AM38" s="2">
        <v>-18.027762200000012</v>
      </c>
      <c r="AN38" s="2">
        <v>-22.561570199999977</v>
      </c>
      <c r="AO38" s="2">
        <v>-33.175231899999972</v>
      </c>
      <c r="AP38" s="2">
        <v>-32.438755399999991</v>
      </c>
      <c r="AQ38" s="2">
        <v>-37.386044999999996</v>
      </c>
      <c r="AR38" s="2">
        <v>-45.069468400000005</v>
      </c>
      <c r="AS38" s="2">
        <v>-53.130027799999965</v>
      </c>
      <c r="AU38" s="2">
        <v>35.457530699999992</v>
      </c>
      <c r="AV38" s="2">
        <v>10.623157300000003</v>
      </c>
      <c r="AW38" s="2">
        <v>3.2736605999999924</v>
      </c>
      <c r="AX38" s="2">
        <v>2.7349999999159991E-4</v>
      </c>
      <c r="AY38" s="2">
        <v>3.9652000000103271E-3</v>
      </c>
      <c r="AZ38" s="2">
        <v>2.9125000000362888E-3</v>
      </c>
      <c r="BA38" s="2">
        <v>-8.5500000068350346E-5</v>
      </c>
      <c r="BB38" s="2">
        <v>-12.792024399999946</v>
      </c>
      <c r="BD38" s="12">
        <v>23.526788633093528</v>
      </c>
      <c r="BE38" s="12">
        <v>8.0007427071178441</v>
      </c>
      <c r="BF38" s="12">
        <v>3.8290611666666683</v>
      </c>
      <c r="BG38" s="12">
        <v>1.7310126581746829E-4</v>
      </c>
      <c r="BH38" s="12">
        <v>2.7645569620249897E-3</v>
      </c>
      <c r="BI38" s="12">
        <v>1.6656249999952625E-3</v>
      </c>
      <c r="BJ38" s="12">
        <v>-1.7484662590664692E-5</v>
      </c>
      <c r="BK38" s="12">
        <v>-6.1669532374100582</v>
      </c>
      <c r="BL38" s="12">
        <v>-45.605174077253189</v>
      </c>
    </row>
    <row r="39" spans="1:64">
      <c r="A39">
        <v>0</v>
      </c>
      <c r="C39">
        <f t="shared" si="2"/>
        <v>0</v>
      </c>
      <c r="D39" s="15">
        <v>35</v>
      </c>
      <c r="E39" s="16">
        <v>1.978</v>
      </c>
      <c r="F39" s="15">
        <v>3</v>
      </c>
      <c r="G39" s="15">
        <v>40</v>
      </c>
      <c r="H39" s="17">
        <v>4.8</v>
      </c>
      <c r="I39" s="15">
        <v>1.4950000000000001</v>
      </c>
      <c r="J39" s="15">
        <v>2</v>
      </c>
      <c r="K39" s="15">
        <v>6</v>
      </c>
      <c r="L39" s="18">
        <v>3</v>
      </c>
      <c r="M39" s="18">
        <v>15</v>
      </c>
      <c r="N39" s="18">
        <v>1</v>
      </c>
      <c r="O39" s="19">
        <v>127.9</v>
      </c>
      <c r="P39" s="2">
        <v>0.61560000000000004</v>
      </c>
      <c r="Q39" s="7">
        <v>35</v>
      </c>
      <c r="R39" s="2">
        <v>56.296199999999999</v>
      </c>
      <c r="S39" s="2">
        <v>-0.1951</v>
      </c>
      <c r="T39" s="2">
        <v>-0.35959999999999998</v>
      </c>
      <c r="U39" s="2">
        <v>2.8679999999999999</v>
      </c>
      <c r="V39" s="2">
        <v>-12.411199999999999</v>
      </c>
      <c r="W39" s="2">
        <v>-9.6310000000000002</v>
      </c>
      <c r="X39" s="2">
        <v>4.327</v>
      </c>
      <c r="Y39" s="2">
        <v>3.7656999999999998</v>
      </c>
      <c r="Z39" s="2">
        <v>5.7000000000000002E-2</v>
      </c>
      <c r="AA39" s="2">
        <v>15.6858</v>
      </c>
      <c r="AB39" s="2">
        <f t="shared" si="3"/>
        <v>1.9895196601282805E-13</v>
      </c>
      <c r="AC39" s="4">
        <v>35</v>
      </c>
      <c r="AD39">
        <f t="shared" si="4"/>
        <v>1</v>
      </c>
      <c r="AE39" s="2" t="str">
        <f t="shared" si="11"/>
        <v/>
      </c>
      <c r="AF39" s="2" t="str">
        <f t="shared" si="12"/>
        <v/>
      </c>
      <c r="AG39" s="2" t="str">
        <f t="shared" si="6"/>
        <v/>
      </c>
      <c r="AH39" s="2" t="str">
        <f t="shared" si="7"/>
        <v/>
      </c>
      <c r="AI39" s="5" t="str">
        <f t="shared" si="8"/>
        <v/>
      </c>
      <c r="AJ39" s="5" t="str">
        <f t="shared" si="9"/>
        <v/>
      </c>
      <c r="AK39" s="2">
        <f t="shared" si="10"/>
        <v>1.555527490327037E-15</v>
      </c>
      <c r="AL39" s="2">
        <v>8.7460774999999842</v>
      </c>
      <c r="AM39" s="2">
        <v>9.4896856999999954</v>
      </c>
      <c r="AN39" s="2">
        <v>12.200295699999998</v>
      </c>
      <c r="AO39" s="2">
        <v>7.4078529000000088</v>
      </c>
      <c r="AP39" s="2">
        <v>1.765860399999994</v>
      </c>
      <c r="AQ39" s="2">
        <v>2.3874999999975444E-3</v>
      </c>
      <c r="AR39" s="2">
        <v>-1.4012790999999822</v>
      </c>
      <c r="AS39" s="2">
        <v>-7.4689526999999885</v>
      </c>
      <c r="AU39" s="2">
        <v>36.354524699999992</v>
      </c>
      <c r="AV39" s="2">
        <v>11.799687900000009</v>
      </c>
      <c r="AW39" s="2">
        <v>4.2323504999999955</v>
      </c>
      <c r="AX39" s="2">
        <v>2.6275944000000777</v>
      </c>
      <c r="AY39" s="2">
        <v>4.130400000121881E-3</v>
      </c>
      <c r="AZ39" s="2">
        <v>3.4239999999954307E-3</v>
      </c>
      <c r="BA39" s="2">
        <v>1.2597000000198477E-3</v>
      </c>
      <c r="BB39" s="2">
        <v>-11.914878499999872</v>
      </c>
      <c r="BD39" s="12">
        <v>24.345993599999964</v>
      </c>
      <c r="BE39" s="12">
        <v>8.6287772777777931</v>
      </c>
      <c r="BF39" s="12">
        <v>3.9002515612490019</v>
      </c>
      <c r="BG39" s="12">
        <v>0.72988733333335487</v>
      </c>
      <c r="BH39" s="12">
        <v>4.381775147908498E-3</v>
      </c>
      <c r="BI39" s="12">
        <v>1.8666927286923724E-3</v>
      </c>
      <c r="BJ39" s="12">
        <v>6.1454342985223752E-4</v>
      </c>
      <c r="BK39" s="12">
        <v>-6.091440190476165</v>
      </c>
      <c r="BL39" s="12">
        <v>-5.8396815480844317</v>
      </c>
    </row>
    <row r="40" spans="1:64">
      <c r="A40">
        <v>0</v>
      </c>
      <c r="C40">
        <f t="shared" si="2"/>
        <v>-25.551471221659199</v>
      </c>
      <c r="D40" s="15">
        <v>36</v>
      </c>
      <c r="E40" s="16">
        <v>2.738</v>
      </c>
      <c r="F40" s="15">
        <v>1</v>
      </c>
      <c r="G40" s="15">
        <v>48</v>
      </c>
      <c r="H40" s="17">
        <v>6.3360000000000003</v>
      </c>
      <c r="I40" s="15">
        <v>1.3759999999999999</v>
      </c>
      <c r="J40" s="15">
        <v>2</v>
      </c>
      <c r="K40" s="15">
        <v>7</v>
      </c>
      <c r="L40" s="18">
        <v>3</v>
      </c>
      <c r="M40" s="18">
        <v>61</v>
      </c>
      <c r="N40" s="18">
        <v>1</v>
      </c>
      <c r="O40" s="19">
        <v>140.9</v>
      </c>
      <c r="P40" s="2">
        <v>0.6008</v>
      </c>
      <c r="Q40" s="7">
        <v>36</v>
      </c>
      <c r="R40" s="2">
        <v>56.106000000000002</v>
      </c>
      <c r="S40" s="2">
        <v>-0.33239999999999997</v>
      </c>
      <c r="T40" s="2">
        <v>-0.32529999999999998</v>
      </c>
      <c r="U40" s="2">
        <v>2.9674</v>
      </c>
      <c r="V40" s="2">
        <v>-10.4505</v>
      </c>
      <c r="W40" s="2">
        <v>-8.2782</v>
      </c>
      <c r="X40" s="2">
        <v>6.2146999999999997</v>
      </c>
      <c r="Y40" s="2">
        <v>-1.7639</v>
      </c>
      <c r="Z40" s="2">
        <v>5.2699999999999997E-2</v>
      </c>
      <c r="AA40" s="2">
        <v>13.302</v>
      </c>
      <c r="AB40" s="2">
        <f t="shared" si="3"/>
        <v>-25.551471221658886</v>
      </c>
      <c r="AC40" s="4">
        <v>36</v>
      </c>
      <c r="AD40" t="str">
        <f t="shared" si="4"/>
        <v/>
      </c>
      <c r="AE40" s="2" t="str">
        <f t="shared" si="11"/>
        <v/>
      </c>
      <c r="AF40" s="2">
        <f t="shared" si="12"/>
        <v>-25.551471221658886</v>
      </c>
      <c r="AG40" s="2" t="str">
        <f t="shared" si="6"/>
        <v/>
      </c>
      <c r="AH40" s="2">
        <f t="shared" si="7"/>
        <v>18.13447212324974</v>
      </c>
      <c r="AI40" s="5">
        <f t="shared" si="8"/>
        <v>1</v>
      </c>
      <c r="AJ40" s="5" t="str">
        <f t="shared" si="9"/>
        <v/>
      </c>
      <c r="AK40" s="2">
        <f t="shared" si="10"/>
        <v>-0.1813447212324974</v>
      </c>
      <c r="AL40" s="2">
        <v>3.9586000000042532E-3</v>
      </c>
      <c r="AM40" s="2">
        <v>-16.059829399999984</v>
      </c>
      <c r="AN40" s="2">
        <v>-27.459387799999973</v>
      </c>
      <c r="AO40" s="2">
        <v>-34.833853599999969</v>
      </c>
      <c r="AP40" s="2">
        <v>-38.375304400000033</v>
      </c>
      <c r="AQ40" s="2">
        <v>-43.106263000000013</v>
      </c>
      <c r="AR40" s="2">
        <v>-49.493619399999972</v>
      </c>
      <c r="AS40" s="2">
        <v>-74.404990199999958</v>
      </c>
      <c r="AU40" s="2">
        <v>36.51899039999995</v>
      </c>
      <c r="AV40" s="2">
        <v>12.745724600000003</v>
      </c>
      <c r="AW40" s="2">
        <v>4.8714142000000038</v>
      </c>
      <c r="AX40" s="2">
        <v>4.0968932000000038</v>
      </c>
      <c r="AY40" s="2">
        <v>4.3679999999994834E-3</v>
      </c>
      <c r="AZ40" s="2">
        <v>3.6514999999894826E-3</v>
      </c>
      <c r="BA40" s="2">
        <v>1.8619000000086317E-3</v>
      </c>
      <c r="BB40" s="2">
        <v>-8.5720649999999807</v>
      </c>
      <c r="BD40" s="12">
        <v>24.426109420935411</v>
      </c>
      <c r="BE40" s="12">
        <v>9.022360443037968</v>
      </c>
      <c r="BF40" s="12">
        <v>4.6440336983993129</v>
      </c>
      <c r="BG40" s="12">
        <v>3.7822810022271542</v>
      </c>
      <c r="BH40" s="12">
        <v>4.7308641975322748E-3</v>
      </c>
      <c r="BI40" s="12">
        <v>2.3630089717014704E-3</v>
      </c>
      <c r="BJ40" s="12">
        <v>7.8242236026077494E-4</v>
      </c>
      <c r="BK40" s="12">
        <v>-5.8396815480844317</v>
      </c>
      <c r="BL40" s="12">
        <v>-52.806948332150426</v>
      </c>
    </row>
    <row r="41" spans="1:64">
      <c r="A41">
        <v>0</v>
      </c>
      <c r="C41">
        <f t="shared" si="2"/>
        <v>8.2643058116146797</v>
      </c>
      <c r="D41" s="15">
        <v>37</v>
      </c>
      <c r="E41" s="16">
        <v>2.2000000000000002</v>
      </c>
      <c r="F41" s="15">
        <v>1</v>
      </c>
      <c r="G41" s="15">
        <v>40</v>
      </c>
      <c r="H41" s="17">
        <v>5.08</v>
      </c>
      <c r="I41" s="15">
        <v>1.3440000000000001</v>
      </c>
      <c r="J41" s="15">
        <v>1</v>
      </c>
      <c r="K41" s="15">
        <v>6</v>
      </c>
      <c r="L41" s="18">
        <v>3</v>
      </c>
      <c r="M41" s="18">
        <v>61</v>
      </c>
      <c r="N41" s="18">
        <v>1</v>
      </c>
      <c r="O41" s="19">
        <v>150</v>
      </c>
      <c r="P41" s="2">
        <v>0.59909999999999997</v>
      </c>
      <c r="Q41" s="7">
        <v>37</v>
      </c>
      <c r="R41" s="2">
        <v>54.214799999999997</v>
      </c>
      <c r="S41" s="2">
        <v>-0.3246</v>
      </c>
      <c r="T41" s="2">
        <v>-0.34570000000000001</v>
      </c>
      <c r="U41" s="2">
        <v>2.6711999999999998</v>
      </c>
      <c r="V41" s="2">
        <v>-4.5801999999999996</v>
      </c>
      <c r="W41" s="2">
        <v>-7.8695000000000004</v>
      </c>
      <c r="X41" s="2">
        <v>6.7732000000000001</v>
      </c>
      <c r="Y41" s="2">
        <v>-3.5487000000000002</v>
      </c>
      <c r="Z41" s="2">
        <v>7.7999999999999996E-3</v>
      </c>
      <c r="AA41" s="2">
        <v>14.8629</v>
      </c>
      <c r="AB41" s="2">
        <f t="shared" si="3"/>
        <v>8.2643058116149177</v>
      </c>
      <c r="AC41" s="4">
        <v>37</v>
      </c>
      <c r="AD41" t="str">
        <f t="shared" si="4"/>
        <v/>
      </c>
      <c r="AE41" s="2">
        <f t="shared" si="11"/>
        <v>8.2643058116149177</v>
      </c>
      <c r="AF41" s="2" t="str">
        <f t="shared" si="12"/>
        <v/>
      </c>
      <c r="AG41" s="2">
        <f t="shared" si="6"/>
        <v>5.5095372077432785</v>
      </c>
      <c r="AH41" s="2" t="str">
        <f t="shared" si="7"/>
        <v/>
      </c>
      <c r="AI41" s="5" t="str">
        <f t="shared" si="8"/>
        <v/>
      </c>
      <c r="AJ41" s="5" t="str">
        <f t="shared" si="9"/>
        <v/>
      </c>
      <c r="AK41" s="2">
        <f t="shared" si="10"/>
        <v>5.5095372077432786E-2</v>
      </c>
      <c r="AL41" s="2">
        <v>36.51899039999995</v>
      </c>
      <c r="AM41" s="2">
        <v>14.110541599999976</v>
      </c>
      <c r="AN41" s="2">
        <v>-2.7919999999994616E-3</v>
      </c>
      <c r="AO41" s="2">
        <v>-2.922932000000003</v>
      </c>
      <c r="AP41" s="2">
        <v>-3.95222720000001</v>
      </c>
      <c r="AQ41" s="2">
        <v>-6.9252199999999959</v>
      </c>
      <c r="AR41" s="2">
        <v>-9.0570591999999976</v>
      </c>
      <c r="AS41" s="2">
        <v>-24.054735999999991</v>
      </c>
      <c r="AU41" s="2">
        <v>38.721140800000001</v>
      </c>
      <c r="AV41" s="2">
        <v>14.110541599999976</v>
      </c>
      <c r="AW41" s="2">
        <v>5.1865839999999821</v>
      </c>
      <c r="AX41" s="2">
        <v>4.2704566000000028</v>
      </c>
      <c r="AY41" s="2">
        <v>4.7863999999719908E-3</v>
      </c>
      <c r="AZ41" s="2">
        <v>3.781000000003587E-3</v>
      </c>
      <c r="BA41" s="2">
        <v>1.9051999999817326E-3</v>
      </c>
      <c r="BB41" s="2">
        <v>-7.4689526999999885</v>
      </c>
      <c r="BD41" s="12">
        <v>25.068094781987131</v>
      </c>
      <c r="BE41" s="12">
        <v>9.407027733333317</v>
      </c>
      <c r="BF41" s="12">
        <v>5.0441611710323446</v>
      </c>
      <c r="BG41" s="12">
        <v>4.1655290936033431</v>
      </c>
      <c r="BH41" s="12">
        <v>5.604667444571514E-3</v>
      </c>
      <c r="BI41" s="12">
        <v>3.3354477611720851E-3</v>
      </c>
      <c r="BJ41" s="12">
        <v>9.3733333333797684E-4</v>
      </c>
      <c r="BK41" s="12">
        <v>-5.8343445393858397</v>
      </c>
      <c r="BL41" s="12">
        <v>-16.036490666666662</v>
      </c>
    </row>
    <row r="42" spans="1:64">
      <c r="A42">
        <v>32.185687697063798</v>
      </c>
      <c r="C42">
        <f t="shared" si="2"/>
        <v>11.178605054546001</v>
      </c>
      <c r="D42" s="15">
        <v>38</v>
      </c>
      <c r="E42" s="16">
        <v>2.52</v>
      </c>
      <c r="F42" s="15">
        <v>1</v>
      </c>
      <c r="G42" s="15">
        <v>50</v>
      </c>
      <c r="H42" s="17">
        <v>6.55</v>
      </c>
      <c r="I42" s="15">
        <v>1.7849999999999999</v>
      </c>
      <c r="J42" s="15">
        <v>2</v>
      </c>
      <c r="K42" s="15">
        <v>6</v>
      </c>
      <c r="L42" s="18">
        <v>3</v>
      </c>
      <c r="M42" s="18">
        <v>70</v>
      </c>
      <c r="N42" s="18">
        <v>1</v>
      </c>
      <c r="O42" s="19">
        <v>158</v>
      </c>
      <c r="P42" s="2">
        <v>0.59850000000000003</v>
      </c>
      <c r="Q42" s="7">
        <v>38</v>
      </c>
      <c r="R42" s="2">
        <v>54.0428</v>
      </c>
      <c r="S42" s="2">
        <v>-0.26150000000000001</v>
      </c>
      <c r="T42" s="2">
        <v>-0.33700000000000002</v>
      </c>
      <c r="U42" s="2">
        <v>2.4740000000000002</v>
      </c>
      <c r="V42" s="2">
        <v>-2.6238000000000001</v>
      </c>
      <c r="W42" s="2">
        <v>-8.4867000000000008</v>
      </c>
      <c r="X42" s="2">
        <v>6.3053999999999997</v>
      </c>
      <c r="Y42" s="2">
        <v>-3.2913000000000001</v>
      </c>
      <c r="Z42" s="2">
        <v>9.1999999999999998E-3</v>
      </c>
      <c r="AA42" s="2">
        <v>15.769399999999999</v>
      </c>
      <c r="AB42" s="2">
        <f t="shared" si="3"/>
        <v>11.178605054546267</v>
      </c>
      <c r="AC42" s="4">
        <v>38</v>
      </c>
      <c r="AD42" t="str">
        <f t="shared" si="4"/>
        <v/>
      </c>
      <c r="AE42" s="2">
        <f t="shared" si="11"/>
        <v>11.178605054546267</v>
      </c>
      <c r="AF42" s="2" t="str">
        <f t="shared" si="12"/>
        <v/>
      </c>
      <c r="AG42" s="2">
        <f t="shared" si="6"/>
        <v>7.0750664902191565</v>
      </c>
      <c r="AH42" s="2" t="str">
        <f t="shared" si="7"/>
        <v/>
      </c>
      <c r="AI42" s="5" t="str">
        <f t="shared" si="8"/>
        <v/>
      </c>
      <c r="AJ42" s="5" t="str">
        <f t="shared" si="9"/>
        <v/>
      </c>
      <c r="AK42" s="2">
        <f t="shared" si="10"/>
        <v>7.0750664902191562E-2</v>
      </c>
      <c r="AL42" s="2">
        <v>21.835933499999982</v>
      </c>
      <c r="AM42" s="2">
        <v>14.255329499999988</v>
      </c>
      <c r="AN42" s="2">
        <v>10.884985499999999</v>
      </c>
      <c r="AO42" s="2">
        <v>2.7349999999159991E-4</v>
      </c>
      <c r="AP42" s="2">
        <v>4.3679999999994834E-3</v>
      </c>
      <c r="AQ42" s="2">
        <v>-5.6869525000000181</v>
      </c>
      <c r="AR42" s="2">
        <v>-20.355904500000008</v>
      </c>
      <c r="AS42" s="2">
        <v>-52.354030499999993</v>
      </c>
      <c r="AU42" s="2">
        <v>41.859548900000021</v>
      </c>
      <c r="AV42" s="2">
        <v>14.255329499999988</v>
      </c>
      <c r="AW42" s="2">
        <v>5.5124679999999842</v>
      </c>
      <c r="AX42" s="2">
        <v>4.4703970000000055</v>
      </c>
      <c r="AY42" s="2">
        <v>4.803199999997787E-3</v>
      </c>
      <c r="AZ42" s="2">
        <v>4.0049999999922647E-3</v>
      </c>
      <c r="BA42" s="2">
        <v>1.9684000000097512E-3</v>
      </c>
      <c r="BB42" s="2">
        <v>-7.1761474999999848</v>
      </c>
      <c r="BD42" s="12">
        <v>28.755686095238094</v>
      </c>
      <c r="BE42" s="12">
        <v>11.871194714744387</v>
      </c>
      <c r="BF42" s="12">
        <v>6.0462149999999939</v>
      </c>
      <c r="BG42" s="12">
        <v>4.621158819875788</v>
      </c>
      <c r="BH42" s="12">
        <v>6.1097072419265437E-3</v>
      </c>
      <c r="BI42" s="12">
        <v>4.8195266271930928E-3</v>
      </c>
      <c r="BJ42" s="12">
        <v>1.1960661764434503E-3</v>
      </c>
      <c r="BK42" s="12">
        <v>-4.1777019574468062</v>
      </c>
      <c r="BL42" s="12">
        <v>-33.135462341772147</v>
      </c>
    </row>
    <row r="43" spans="1:64">
      <c r="A43">
        <v>6.8482754308934499</v>
      </c>
      <c r="C43">
        <f t="shared" si="2"/>
        <v>-17.9205457954527</v>
      </c>
      <c r="D43" s="15">
        <v>39</v>
      </c>
      <c r="E43" s="16">
        <v>2.7559999999999998</v>
      </c>
      <c r="F43" s="15">
        <v>2</v>
      </c>
      <c r="G43" s="15">
        <v>48</v>
      </c>
      <c r="H43" s="17">
        <v>6.3360000000000003</v>
      </c>
      <c r="I43" s="15">
        <v>1.58</v>
      </c>
      <c r="J43" s="15">
        <v>2</v>
      </c>
      <c r="K43" s="15">
        <v>8</v>
      </c>
      <c r="L43" s="18">
        <v>3</v>
      </c>
      <c r="M43" s="18">
        <v>69</v>
      </c>
      <c r="N43" s="18">
        <v>1</v>
      </c>
      <c r="O43" s="19">
        <v>160</v>
      </c>
      <c r="P43" s="2">
        <v>0.57450000000000001</v>
      </c>
      <c r="Q43" s="7">
        <v>39</v>
      </c>
      <c r="R43" s="2">
        <v>56.380099999999999</v>
      </c>
      <c r="S43" s="2">
        <v>-0.11119999999999999</v>
      </c>
      <c r="T43" s="2">
        <v>-0.2848</v>
      </c>
      <c r="U43" s="2">
        <v>2.4033000000000002</v>
      </c>
      <c r="V43" s="2">
        <v>-6.2321</v>
      </c>
      <c r="W43" s="2">
        <v>-10.669</v>
      </c>
      <c r="X43" s="2">
        <v>4.2862999999999998</v>
      </c>
      <c r="Y43" s="2">
        <v>-1.04E-2</v>
      </c>
      <c r="Z43" s="2">
        <v>7.8700000000000006E-2</v>
      </c>
      <c r="AA43" s="2">
        <v>15.799899999999999</v>
      </c>
      <c r="AB43" s="2">
        <f t="shared" si="3"/>
        <v>-17.920545795452512</v>
      </c>
      <c r="AC43" s="4">
        <v>39</v>
      </c>
      <c r="AD43" t="str">
        <f t="shared" si="4"/>
        <v/>
      </c>
      <c r="AE43" s="2" t="str">
        <f t="shared" si="11"/>
        <v/>
      </c>
      <c r="AF43" s="2">
        <f t="shared" si="12"/>
        <v>-17.920545795452512</v>
      </c>
      <c r="AG43" s="2" t="str">
        <f t="shared" si="6"/>
        <v/>
      </c>
      <c r="AH43" s="2">
        <f t="shared" si="7"/>
        <v>11.20034112215782</v>
      </c>
      <c r="AI43" s="5">
        <f t="shared" si="8"/>
        <v>1</v>
      </c>
      <c r="AJ43" s="5" t="str">
        <f t="shared" si="9"/>
        <v/>
      </c>
      <c r="AK43" s="2">
        <f t="shared" si="10"/>
        <v>-0.1120034112215782</v>
      </c>
      <c r="AL43" s="2">
        <v>9.9983919999999955</v>
      </c>
      <c r="AM43" s="2">
        <v>2.589312399999983</v>
      </c>
      <c r="AN43" s="2">
        <v>-10.698127599999992</v>
      </c>
      <c r="AO43" s="2">
        <v>-19.73119719999994</v>
      </c>
      <c r="AP43" s="2">
        <v>-22.344651199999959</v>
      </c>
      <c r="AQ43" s="2">
        <v>-27.261996000000011</v>
      </c>
      <c r="AR43" s="2">
        <v>-39.554985199999948</v>
      </c>
      <c r="AS43" s="2">
        <v>-76.667424399999931</v>
      </c>
      <c r="AU43" s="2">
        <v>42.560001000000007</v>
      </c>
      <c r="AV43" s="2">
        <v>14.59285229999999</v>
      </c>
      <c r="AW43" s="2">
        <v>9.215695299999993</v>
      </c>
      <c r="AX43" s="2">
        <v>6.6045879999999926</v>
      </c>
      <c r="AY43" s="2">
        <v>0.23322539999999492</v>
      </c>
      <c r="AZ43" s="2">
        <v>4.072499999978163E-3</v>
      </c>
      <c r="BA43" s="2">
        <v>2.2420999999752667E-3</v>
      </c>
      <c r="BB43" s="2">
        <v>-4.908799799999997</v>
      </c>
      <c r="BD43" s="12">
        <v>30.562986024844719</v>
      </c>
      <c r="BE43" s="12">
        <v>12.290121447661493</v>
      </c>
      <c r="BF43" s="12">
        <v>6.2741416770186351</v>
      </c>
      <c r="BG43" s="12">
        <v>5.0537947928994118</v>
      </c>
      <c r="BH43" s="12">
        <v>0.33317914285713562</v>
      </c>
      <c r="BI43" s="12">
        <v>5.1865569273025882E-3</v>
      </c>
      <c r="BJ43" s="12">
        <v>1.3148378191730383E-3</v>
      </c>
      <c r="BK43" s="12">
        <v>-2.4365804703476224</v>
      </c>
      <c r="BL43" s="12">
        <v>-47.91714024999996</v>
      </c>
    </row>
    <row r="44" spans="1:64">
      <c r="A44">
        <v>25.165357754361199</v>
      </c>
      <c r="C44">
        <f t="shared" si="2"/>
        <v>9.5511782387965791</v>
      </c>
      <c r="D44" s="15">
        <v>40</v>
      </c>
      <c r="E44" s="16">
        <v>2.1739999999999999</v>
      </c>
      <c r="F44" s="15">
        <v>2</v>
      </c>
      <c r="G44" s="15">
        <v>40</v>
      </c>
      <c r="H44" s="17">
        <v>5.4</v>
      </c>
      <c r="I44" s="15">
        <v>1.335</v>
      </c>
      <c r="J44" s="15">
        <v>1</v>
      </c>
      <c r="K44" s="15">
        <v>6</v>
      </c>
      <c r="L44" s="18">
        <v>3</v>
      </c>
      <c r="M44" s="18">
        <v>70</v>
      </c>
      <c r="N44" s="18">
        <v>1</v>
      </c>
      <c r="O44" s="19">
        <v>161</v>
      </c>
      <c r="P44" s="2">
        <v>0.53580000000000005</v>
      </c>
      <c r="Q44" s="7">
        <v>40</v>
      </c>
      <c r="R44" s="2">
        <v>56.933199999999999</v>
      </c>
      <c r="S44" s="2">
        <v>6.0699999999999997E-2</v>
      </c>
      <c r="T44" s="2">
        <v>-0.26650000000000001</v>
      </c>
      <c r="U44" s="2">
        <v>2.2892000000000001</v>
      </c>
      <c r="V44" s="2">
        <v>-7.7134999999999998</v>
      </c>
      <c r="W44" s="2">
        <v>-11.694900000000001</v>
      </c>
      <c r="X44" s="2">
        <v>3.3702000000000001</v>
      </c>
      <c r="Y44" s="2">
        <v>1.4391</v>
      </c>
      <c r="Z44" s="2">
        <v>0.1394</v>
      </c>
      <c r="AA44" s="2">
        <v>15.66</v>
      </c>
      <c r="AB44" s="2">
        <f t="shared" si="3"/>
        <v>9.5511782387967799</v>
      </c>
      <c r="AC44" s="4">
        <v>40</v>
      </c>
      <c r="AD44" t="str">
        <f t="shared" si="4"/>
        <v/>
      </c>
      <c r="AE44" s="2">
        <f t="shared" si="11"/>
        <v>9.5511782387967799</v>
      </c>
      <c r="AF44" s="2" t="str">
        <f t="shared" si="12"/>
        <v/>
      </c>
      <c r="AG44" s="2">
        <f t="shared" si="6"/>
        <v>5.932408843973155</v>
      </c>
      <c r="AH44" s="2" t="str">
        <f t="shared" si="7"/>
        <v/>
      </c>
      <c r="AI44" s="5" t="str">
        <f t="shared" si="8"/>
        <v/>
      </c>
      <c r="AJ44" s="5" t="str">
        <f t="shared" si="9"/>
        <v/>
      </c>
      <c r="AK44" s="2">
        <f t="shared" si="10"/>
        <v>5.9324088439731554E-2</v>
      </c>
      <c r="AL44" s="2">
        <v>49.206407499999997</v>
      </c>
      <c r="AM44" s="2">
        <v>25.718638099999993</v>
      </c>
      <c r="AN44" s="2">
        <v>10.101368100000002</v>
      </c>
      <c r="AO44" s="2">
        <v>7.4400657000000194</v>
      </c>
      <c r="AP44" s="2">
        <v>7.1641131999999743</v>
      </c>
      <c r="AQ44" s="2">
        <v>4.1529374999999789</v>
      </c>
      <c r="AR44" s="2">
        <v>1.2597000000198477E-3</v>
      </c>
      <c r="AS44" s="2">
        <v>-20.298249099999992</v>
      </c>
      <c r="AU44" s="2">
        <v>44.509624000000002</v>
      </c>
      <c r="AV44" s="2">
        <v>16.500907999999988</v>
      </c>
      <c r="AW44" s="2">
        <v>10.101368100000002</v>
      </c>
      <c r="AX44" s="2">
        <v>7.2444718000000279</v>
      </c>
      <c r="AY44" s="2">
        <v>1.765860399999994</v>
      </c>
      <c r="AZ44" s="2">
        <v>4.4694999999705942E-3</v>
      </c>
      <c r="BA44" s="2">
        <v>2.2958000000130596E-3</v>
      </c>
      <c r="BB44" s="2">
        <v>-4.8450413999999569</v>
      </c>
      <c r="BD44" s="12">
        <v>31.654260946745559</v>
      </c>
      <c r="BE44" s="12">
        <v>12.48929166170338</v>
      </c>
      <c r="BF44" s="12">
        <v>6.8892313291139233</v>
      </c>
      <c r="BG44" s="12">
        <v>5.1715966873705899</v>
      </c>
      <c r="BH44" s="12">
        <v>1.3806570758404957</v>
      </c>
      <c r="BI44" s="12">
        <v>5.2164285714135471E-3</v>
      </c>
      <c r="BJ44" s="12">
        <v>2.6533727810358187E-3</v>
      </c>
      <c r="BK44" s="12">
        <v>-1.48</v>
      </c>
      <c r="BL44" s="12">
        <v>-12.607608136645959</v>
      </c>
    </row>
    <row r="45" spans="1:64">
      <c r="A45">
        <v>10.096286638067401</v>
      </c>
      <c r="C45">
        <f t="shared" si="2"/>
        <v>-8.3238238498384298</v>
      </c>
      <c r="D45" s="15">
        <v>41</v>
      </c>
      <c r="E45" s="16">
        <v>3.54</v>
      </c>
      <c r="F45" s="15">
        <v>2</v>
      </c>
      <c r="G45" s="15">
        <v>50</v>
      </c>
      <c r="H45" s="17">
        <v>7.5</v>
      </c>
      <c r="I45" s="15">
        <v>2.1</v>
      </c>
      <c r="J45" s="15">
        <v>2</v>
      </c>
      <c r="K45" s="15">
        <v>8</v>
      </c>
      <c r="L45" s="18">
        <v>4</v>
      </c>
      <c r="M45" s="18">
        <v>65</v>
      </c>
      <c r="N45" s="18">
        <v>1</v>
      </c>
      <c r="O45" s="19">
        <v>204.5</v>
      </c>
      <c r="P45" s="2">
        <v>0.5141</v>
      </c>
      <c r="Q45" s="7">
        <v>41</v>
      </c>
      <c r="R45" s="2">
        <v>56.932600000000001</v>
      </c>
      <c r="S45" s="2">
        <v>-0.1255</v>
      </c>
      <c r="T45" s="2">
        <v>-0.29470000000000002</v>
      </c>
      <c r="U45" s="2">
        <v>3.5049000000000001</v>
      </c>
      <c r="V45" s="2">
        <v>-17.706800000000001</v>
      </c>
      <c r="W45" s="2">
        <v>-14.8992</v>
      </c>
      <c r="X45" s="2">
        <v>3.7090000000000001</v>
      </c>
      <c r="Y45" s="2">
        <v>5.7942999999999998</v>
      </c>
      <c r="Z45" s="2">
        <v>-2.9600000000000001E-2</v>
      </c>
      <c r="AA45" s="2">
        <v>19.726099999999999</v>
      </c>
      <c r="AB45" s="2">
        <f t="shared" si="3"/>
        <v>-8.3238238498381065</v>
      </c>
      <c r="AC45" s="4">
        <v>41</v>
      </c>
      <c r="AD45" t="str">
        <f t="shared" si="4"/>
        <v/>
      </c>
      <c r="AE45" s="2" t="str">
        <f t="shared" si="11"/>
        <v/>
      </c>
      <c r="AF45" s="2">
        <f t="shared" si="12"/>
        <v>-8.3238238498381065</v>
      </c>
      <c r="AG45" s="2" t="str">
        <f t="shared" si="6"/>
        <v/>
      </c>
      <c r="AH45" s="2">
        <f t="shared" si="7"/>
        <v>4.0703295109232798</v>
      </c>
      <c r="AI45" s="5" t="str">
        <f t="shared" si="8"/>
        <v/>
      </c>
      <c r="AJ45" s="5" t="str">
        <f t="shared" si="9"/>
        <v/>
      </c>
      <c r="AK45" s="2">
        <f t="shared" si="10"/>
        <v>-4.0703295109232797E-2</v>
      </c>
      <c r="AL45" s="2">
        <v>25.543999999999983</v>
      </c>
      <c r="AM45" s="2">
        <v>2.325999999953865E-3</v>
      </c>
      <c r="AN45" s="2">
        <v>-8.8183739999999773</v>
      </c>
      <c r="AO45" s="2">
        <v>-18.859778000000034</v>
      </c>
      <c r="AP45" s="2">
        <v>-21.672427999999996</v>
      </c>
      <c r="AQ45" s="2">
        <v>-26.82589999999999</v>
      </c>
      <c r="AR45" s="2">
        <v>-32.215638000000013</v>
      </c>
      <c r="AS45" s="2">
        <v>-43.543085999999988</v>
      </c>
      <c r="AU45" s="2">
        <v>45.021373299999993</v>
      </c>
      <c r="AV45" s="2">
        <v>17.347639200000003</v>
      </c>
      <c r="AW45" s="2">
        <v>10.683286799999991</v>
      </c>
      <c r="AX45" s="2">
        <v>7.4078529000000088</v>
      </c>
      <c r="AY45" s="2">
        <v>2.8982533999999873</v>
      </c>
      <c r="AZ45" s="2">
        <v>4.5304999999871143E-3</v>
      </c>
      <c r="BA45" s="2">
        <v>2.7593000000365464E-3</v>
      </c>
      <c r="BB45" s="2">
        <v>-3.1032081999999264</v>
      </c>
      <c r="BD45" s="12">
        <v>32.621011625947766</v>
      </c>
      <c r="BE45" s="12">
        <v>13.425331238095264</v>
      </c>
      <c r="BF45" s="12">
        <v>7.3050478873239193</v>
      </c>
      <c r="BG45" s="12">
        <v>5.4063222388059913</v>
      </c>
      <c r="BH45" s="12">
        <v>2.1628756716417818</v>
      </c>
      <c r="BI45" s="12">
        <v>6.1710323574611162E-3</v>
      </c>
      <c r="BJ45" s="12">
        <v>2.6598571428694739E-3</v>
      </c>
      <c r="BK45" s="12">
        <v>-1.1966019757964825</v>
      </c>
      <c r="BL45" s="12">
        <v>-21.292462591687038</v>
      </c>
    </row>
    <row r="46" spans="1:64">
      <c r="A46">
        <v>0</v>
      </c>
      <c r="C46">
        <f t="shared" si="2"/>
        <v>0</v>
      </c>
      <c r="D46" s="15">
        <v>42</v>
      </c>
      <c r="E46" s="16">
        <v>2.7759999999999998</v>
      </c>
      <c r="F46" s="15">
        <v>3</v>
      </c>
      <c r="G46" s="15">
        <v>60</v>
      </c>
      <c r="H46" s="20">
        <v>8.1</v>
      </c>
      <c r="I46" s="15">
        <v>2.048</v>
      </c>
      <c r="J46" s="15">
        <v>0</v>
      </c>
      <c r="K46" s="15">
        <v>10</v>
      </c>
      <c r="L46" s="18">
        <v>4</v>
      </c>
      <c r="M46" s="18">
        <v>71</v>
      </c>
      <c r="N46" s="18">
        <v>1</v>
      </c>
      <c r="O46" s="19">
        <v>210</v>
      </c>
      <c r="P46" s="2">
        <v>0.50600000000000001</v>
      </c>
      <c r="Q46" s="7">
        <v>42</v>
      </c>
      <c r="R46" s="2">
        <v>56.975299999999997</v>
      </c>
      <c r="S46" s="2">
        <v>-0.1169</v>
      </c>
      <c r="T46" s="2">
        <v>-0.29399999999999998</v>
      </c>
      <c r="U46" s="2">
        <v>3.5261999999999998</v>
      </c>
      <c r="V46" s="2">
        <v>-18.069199999999999</v>
      </c>
      <c r="W46" s="2">
        <v>-15.0579</v>
      </c>
      <c r="X46" s="2">
        <v>3.6467000000000001</v>
      </c>
      <c r="Y46" s="2">
        <v>6.0141999999999998</v>
      </c>
      <c r="Z46" s="2">
        <v>-2.92E-2</v>
      </c>
      <c r="AA46" s="2">
        <v>19.816199999999998</v>
      </c>
      <c r="AB46" s="2">
        <f t="shared" si="3"/>
        <v>0</v>
      </c>
      <c r="AC46" s="4">
        <v>42</v>
      </c>
      <c r="AD46">
        <f t="shared" si="4"/>
        <v>1</v>
      </c>
      <c r="AE46" s="2" t="str">
        <f t="shared" si="11"/>
        <v/>
      </c>
      <c r="AF46" s="2" t="str">
        <f t="shared" si="12"/>
        <v/>
      </c>
      <c r="AG46" s="2" t="str">
        <f t="shared" si="6"/>
        <v/>
      </c>
      <c r="AH46" s="2" t="str">
        <f t="shared" si="7"/>
        <v/>
      </c>
      <c r="AI46" s="5" t="str">
        <f t="shared" si="8"/>
        <v/>
      </c>
      <c r="AJ46" s="5" t="str">
        <f t="shared" si="9"/>
        <v/>
      </c>
      <c r="AK46" s="2">
        <f t="shared" si="10"/>
        <v>0</v>
      </c>
      <c r="AL46" s="2">
        <v>60.386940799999991</v>
      </c>
      <c r="AM46" s="2">
        <v>28.193195600000053</v>
      </c>
      <c r="AN46" s="2">
        <v>-3.4235999999339128E-3</v>
      </c>
      <c r="AO46" s="2">
        <v>2.6480000002493398E-4</v>
      </c>
      <c r="AP46" s="2">
        <v>4.7863999999719908E-3</v>
      </c>
      <c r="AQ46" s="2">
        <v>-1.5736359999999934</v>
      </c>
      <c r="AR46" s="2">
        <v>1.9684000000097512E-3</v>
      </c>
      <c r="AS46" s="2">
        <v>-12.792024399999946</v>
      </c>
      <c r="AU46" s="2">
        <v>46.658658500000008</v>
      </c>
      <c r="AV46" s="2">
        <v>20.969520699999975</v>
      </c>
      <c r="AW46" s="2">
        <v>10.805344899999966</v>
      </c>
      <c r="AX46" s="2">
        <v>7.4400657000000194</v>
      </c>
      <c r="AY46" s="2">
        <v>4.3301036000000011</v>
      </c>
      <c r="AZ46" s="2">
        <v>4.1529374999999789</v>
      </c>
      <c r="BA46" s="2">
        <v>3.2532999999261847E-3</v>
      </c>
      <c r="BB46" s="2">
        <v>-1.7567599999999999</v>
      </c>
      <c r="BD46" s="12">
        <v>33.514450680544449</v>
      </c>
      <c r="BE46" s="12">
        <v>14.614691828138165</v>
      </c>
      <c r="BF46" s="12">
        <v>7.3728687370600348</v>
      </c>
      <c r="BG46" s="12">
        <v>5.7919100078186148</v>
      </c>
      <c r="BH46" s="12">
        <v>3.647939005897221</v>
      </c>
      <c r="BI46" s="12">
        <v>1.7956295100222779</v>
      </c>
      <c r="BJ46" s="12">
        <v>3.0546837470085044E-3</v>
      </c>
      <c r="BK46" s="12">
        <v>-0.86200227777775729</v>
      </c>
      <c r="BL46" s="12">
        <v>-6.091440190476165</v>
      </c>
    </row>
    <row r="47" spans="1:64">
      <c r="A47">
        <v>0</v>
      </c>
      <c r="C47">
        <f t="shared" si="2"/>
        <v>-34.388475398760697</v>
      </c>
      <c r="D47" s="15">
        <v>43</v>
      </c>
      <c r="E47" s="16">
        <v>3.9239999999999999</v>
      </c>
      <c r="F47" s="15">
        <v>4</v>
      </c>
      <c r="G47" s="15">
        <v>45</v>
      </c>
      <c r="H47" s="20">
        <v>6.84</v>
      </c>
      <c r="I47" s="15">
        <v>2.1440000000000001</v>
      </c>
      <c r="J47" s="15">
        <v>2</v>
      </c>
      <c r="K47" s="15">
        <v>8</v>
      </c>
      <c r="L47" s="18">
        <v>4</v>
      </c>
      <c r="M47" s="18">
        <v>68</v>
      </c>
      <c r="N47" s="18">
        <v>2</v>
      </c>
      <c r="O47" s="19">
        <v>225</v>
      </c>
      <c r="P47" s="2">
        <v>0.50549999999999995</v>
      </c>
      <c r="Q47" s="7">
        <v>43</v>
      </c>
      <c r="R47" s="2">
        <v>54.9238</v>
      </c>
      <c r="S47" s="2">
        <v>0.2747</v>
      </c>
      <c r="T47" s="2">
        <v>-0.31730000000000003</v>
      </c>
      <c r="U47" s="2">
        <v>3.2465000000000002</v>
      </c>
      <c r="V47" s="2">
        <v>-17.636099999999999</v>
      </c>
      <c r="W47" s="2">
        <v>-15.215400000000001</v>
      </c>
      <c r="X47" s="2">
        <v>3.7286999999999999</v>
      </c>
      <c r="Y47" s="2">
        <v>5.8764000000000003</v>
      </c>
      <c r="Z47" s="2">
        <v>7.6600000000000001E-2</v>
      </c>
      <c r="AA47" s="2">
        <v>19.3401</v>
      </c>
      <c r="AB47" s="2">
        <f t="shared" si="3"/>
        <v>-34.388475398760306</v>
      </c>
      <c r="AC47" s="4">
        <v>43</v>
      </c>
      <c r="AD47" t="str">
        <f t="shared" si="4"/>
        <v/>
      </c>
      <c r="AE47" s="2" t="str">
        <f t="shared" si="11"/>
        <v/>
      </c>
      <c r="AF47" s="2">
        <f t="shared" si="12"/>
        <v>-34.388475398760306</v>
      </c>
      <c r="AG47" s="2" t="str">
        <f t="shared" si="6"/>
        <v/>
      </c>
      <c r="AH47" s="2">
        <f t="shared" si="7"/>
        <v>15.283766843893471</v>
      </c>
      <c r="AI47" s="5">
        <f t="shared" si="8"/>
        <v>1</v>
      </c>
      <c r="AJ47" s="5" t="str">
        <f t="shared" si="9"/>
        <v/>
      </c>
      <c r="AK47" s="2">
        <f t="shared" si="10"/>
        <v>-0.1528376684389347</v>
      </c>
      <c r="AL47" s="2">
        <v>4.9881364000000019</v>
      </c>
      <c r="AM47" s="2">
        <v>-13.272206800000021</v>
      </c>
      <c r="AN47" s="2">
        <v>-28.686592399999995</v>
      </c>
      <c r="AO47" s="2">
        <v>-35.903960799999993</v>
      </c>
      <c r="AP47" s="2">
        <v>-37.615796000000046</v>
      </c>
      <c r="AQ47" s="2">
        <v>-42.952674000000002</v>
      </c>
      <c r="AR47" s="2">
        <v>-46.649554000000023</v>
      </c>
      <c r="AS47" s="2">
        <v>-66.459463599999935</v>
      </c>
      <c r="AU47" s="2">
        <v>49.206407499999997</v>
      </c>
      <c r="AV47" s="2">
        <v>21.836438900000005</v>
      </c>
      <c r="AW47" s="2">
        <v>10.884985499999999</v>
      </c>
      <c r="AX47" s="2">
        <v>7.4936435999999844</v>
      </c>
      <c r="AY47" s="2">
        <v>6.4432798000000204</v>
      </c>
      <c r="AZ47" s="2">
        <v>5.1802669999999864</v>
      </c>
      <c r="BA47" s="2">
        <v>3.8153000000136217E-3</v>
      </c>
      <c r="BB47" s="2">
        <v>-1.3213999999948101E-3</v>
      </c>
      <c r="BD47" s="12">
        <v>39.992345953360768</v>
      </c>
      <c r="BE47" s="12">
        <v>15.175939000000005</v>
      </c>
      <c r="BF47" s="12">
        <v>8.0636902238805721</v>
      </c>
      <c r="BG47" s="12">
        <v>6.3126243451463839</v>
      </c>
      <c r="BH47" s="12">
        <v>4.4382799109131481</v>
      </c>
      <c r="BI47" s="12">
        <v>2.1731555939738327</v>
      </c>
      <c r="BJ47" s="12">
        <v>3.1492455418560485E-3</v>
      </c>
      <c r="BK47" s="12">
        <v>-9.7161764705500737E-4</v>
      </c>
      <c r="BL47" s="12">
        <v>-29.537539377777751</v>
      </c>
    </row>
    <row r="48" spans="1:64">
      <c r="A48">
        <v>0</v>
      </c>
      <c r="C48">
        <f t="shared" si="2"/>
        <v>-39.810478209524703</v>
      </c>
      <c r="D48" s="15">
        <v>44</v>
      </c>
      <c r="E48" s="16">
        <v>4.6680000000000001</v>
      </c>
      <c r="F48" s="15">
        <v>3</v>
      </c>
      <c r="G48" s="15">
        <v>50</v>
      </c>
      <c r="H48" s="20">
        <v>6.4</v>
      </c>
      <c r="I48" s="15">
        <v>2.0950000000000002</v>
      </c>
      <c r="J48" s="15">
        <v>2</v>
      </c>
      <c r="K48" s="15">
        <v>8</v>
      </c>
      <c r="L48" s="18">
        <v>4</v>
      </c>
      <c r="M48" s="18">
        <v>32</v>
      </c>
      <c r="N48" s="18">
        <v>1</v>
      </c>
      <c r="O48" s="19">
        <v>235</v>
      </c>
      <c r="P48" s="2">
        <v>0.505</v>
      </c>
      <c r="Q48" s="7">
        <v>44</v>
      </c>
      <c r="R48" s="2">
        <v>54.853900000000003</v>
      </c>
      <c r="S48" s="2">
        <v>0.34060000000000001</v>
      </c>
      <c r="T48" s="2">
        <v>-0.30919999999999997</v>
      </c>
      <c r="U48" s="2">
        <v>3.1204999999999998</v>
      </c>
      <c r="V48" s="2">
        <v>-16.520900000000001</v>
      </c>
      <c r="W48" s="2">
        <v>-14.993600000000001</v>
      </c>
      <c r="X48" s="2">
        <v>3.4144000000000001</v>
      </c>
      <c r="Y48" s="2">
        <v>5.7565999999999997</v>
      </c>
      <c r="Z48" s="2">
        <v>0.1008</v>
      </c>
      <c r="AA48" s="2">
        <v>18.791799999999999</v>
      </c>
      <c r="AB48" s="2">
        <f t="shared" si="3"/>
        <v>-39.810478209524433</v>
      </c>
      <c r="AC48" s="4">
        <v>44</v>
      </c>
      <c r="AD48" t="str">
        <f t="shared" si="4"/>
        <v/>
      </c>
      <c r="AE48" s="2" t="str">
        <f t="shared" si="11"/>
        <v/>
      </c>
      <c r="AF48" s="2">
        <f t="shared" si="12"/>
        <v>-39.810478209524433</v>
      </c>
      <c r="AG48" s="2" t="str">
        <f t="shared" si="6"/>
        <v/>
      </c>
      <c r="AH48" s="2">
        <f t="shared" si="7"/>
        <v>16.940629025329546</v>
      </c>
      <c r="AI48" s="5">
        <f t="shared" si="8"/>
        <v>1</v>
      </c>
      <c r="AJ48" s="5" t="str">
        <f t="shared" si="9"/>
        <v/>
      </c>
      <c r="AK48" s="2">
        <f t="shared" si="10"/>
        <v>-0.16940629025329546</v>
      </c>
      <c r="AL48" s="2">
        <v>3.0225000000143609E-3</v>
      </c>
      <c r="AM48" s="2">
        <v>-28.950203299999998</v>
      </c>
      <c r="AN48" s="2">
        <v>-33.799553300000014</v>
      </c>
      <c r="AO48" s="2">
        <v>-45.561375100000021</v>
      </c>
      <c r="AP48" s="2">
        <v>-49.505697599999962</v>
      </c>
      <c r="AQ48" s="2">
        <v>-55.502227499999947</v>
      </c>
      <c r="AR48" s="2">
        <v>-50.640422100000023</v>
      </c>
      <c r="AS48" s="2">
        <v>-32.971533699999952</v>
      </c>
      <c r="AU48" s="2">
        <v>51.77659580000001</v>
      </c>
      <c r="AV48" s="2">
        <v>22.177644999999998</v>
      </c>
      <c r="AW48" s="2">
        <v>12.200295699999998</v>
      </c>
      <c r="AX48" s="2">
        <v>9.2300650000000104</v>
      </c>
      <c r="AY48" s="2">
        <v>7.011109200000007</v>
      </c>
      <c r="AZ48" s="2">
        <v>5.2483879999999914</v>
      </c>
      <c r="BA48" s="2">
        <v>2.2467022000000298</v>
      </c>
      <c r="BB48" s="2">
        <v>5.4399999999077409E-4</v>
      </c>
      <c r="BD48" s="12">
        <v>44.065187914893627</v>
      </c>
      <c r="BE48" s="12">
        <v>15.974309378881982</v>
      </c>
      <c r="BF48" s="12">
        <v>8.3694649049147642</v>
      </c>
      <c r="BG48" s="12">
        <v>6.3862814285714355</v>
      </c>
      <c r="BH48" s="12">
        <v>4.4497597515527794</v>
      </c>
      <c r="BI48" s="12">
        <v>2.5794642857142724</v>
      </c>
      <c r="BJ48" s="12">
        <v>1.0294963694739327</v>
      </c>
      <c r="BK48" s="12">
        <v>2.1623608017154626E-4</v>
      </c>
      <c r="BL48" s="12">
        <v>-14.030439872340406</v>
      </c>
    </row>
    <row r="49" spans="1:64">
      <c r="A49">
        <v>5.1836581175304701</v>
      </c>
      <c r="C49">
        <f t="shared" si="2"/>
        <v>-11.914124698162601</v>
      </c>
      <c r="D49" s="15">
        <v>45</v>
      </c>
      <c r="E49" s="16">
        <v>4.4390000000000001</v>
      </c>
      <c r="F49" s="15">
        <v>4</v>
      </c>
      <c r="G49" s="15">
        <v>53</v>
      </c>
      <c r="H49" s="20">
        <v>7.95</v>
      </c>
      <c r="I49" s="15">
        <v>3.073</v>
      </c>
      <c r="J49" s="15">
        <v>2</v>
      </c>
      <c r="K49" s="15">
        <v>10</v>
      </c>
      <c r="L49" s="18">
        <v>5</v>
      </c>
      <c r="M49" s="18">
        <v>50</v>
      </c>
      <c r="N49" s="18">
        <v>1</v>
      </c>
      <c r="O49" s="19">
        <v>256.5</v>
      </c>
      <c r="P49" s="2">
        <v>0.49959999999999999</v>
      </c>
      <c r="Q49" s="7">
        <v>45</v>
      </c>
      <c r="R49" s="2">
        <v>54.498100000000001</v>
      </c>
      <c r="S49" s="2">
        <v>0.35260000000000002</v>
      </c>
      <c r="T49" s="2">
        <v>-0.31709999999999999</v>
      </c>
      <c r="U49" s="2">
        <v>3.0851000000000002</v>
      </c>
      <c r="V49" s="2">
        <v>-16.206499999999998</v>
      </c>
      <c r="W49" s="2">
        <v>-15.3713</v>
      </c>
      <c r="X49" s="2">
        <v>3.5760999999999998</v>
      </c>
      <c r="Y49" s="2">
        <v>5.7442000000000002</v>
      </c>
      <c r="Z49" s="2">
        <v>9.1899999999999996E-2</v>
      </c>
      <c r="AA49" s="2">
        <v>19.623799999999999</v>
      </c>
      <c r="AB49" s="2">
        <f t="shared" si="3"/>
        <v>-11.914124698162254</v>
      </c>
      <c r="AC49" s="4">
        <v>45</v>
      </c>
      <c r="AD49" t="str">
        <f t="shared" si="4"/>
        <v/>
      </c>
      <c r="AE49" s="2" t="str">
        <f t="shared" si="11"/>
        <v/>
      </c>
      <c r="AF49" s="2">
        <f t="shared" si="12"/>
        <v>-11.914124698162254</v>
      </c>
      <c r="AG49" s="2" t="str">
        <f t="shared" si="6"/>
        <v/>
      </c>
      <c r="AH49" s="2">
        <f t="shared" si="7"/>
        <v>4.6448829232601376</v>
      </c>
      <c r="AI49" s="5" t="str">
        <f t="shared" si="8"/>
        <v/>
      </c>
      <c r="AJ49" s="5" t="str">
        <f t="shared" si="9"/>
        <v/>
      </c>
      <c r="AK49" s="2">
        <f t="shared" si="10"/>
        <v>-4.644882923260138E-2</v>
      </c>
      <c r="AL49" s="2">
        <v>20.629003799999992</v>
      </c>
      <c r="AM49" s="2">
        <v>1.8647999999643616E-3</v>
      </c>
      <c r="AN49" s="2">
        <v>-2.703336400000012</v>
      </c>
      <c r="AO49" s="2">
        <v>-16.978029300000003</v>
      </c>
      <c r="AP49" s="2">
        <v>-19.592914200000109</v>
      </c>
      <c r="AQ49" s="2">
        <v>-24.763841000000014</v>
      </c>
      <c r="AR49" s="2">
        <v>-30.044964200000038</v>
      </c>
      <c r="AS49" s="2">
        <v>-25.713533600000005</v>
      </c>
      <c r="AU49" s="2">
        <v>52.081210099999986</v>
      </c>
      <c r="AV49" s="2">
        <v>25.718638099999993</v>
      </c>
      <c r="AW49" s="2">
        <v>13.216081799999984</v>
      </c>
      <c r="AX49" s="2">
        <v>9.619213600000009</v>
      </c>
      <c r="AY49" s="2">
        <v>7.0469239999999971</v>
      </c>
      <c r="AZ49" s="2">
        <v>5.3563284999999894</v>
      </c>
      <c r="BA49" s="2">
        <v>4.1684307999999533</v>
      </c>
      <c r="BB49" s="2">
        <v>8.6310000001788012E-4</v>
      </c>
      <c r="BD49" s="12">
        <v>50.471364558823517</v>
      </c>
      <c r="BE49" s="12">
        <v>16.880812446351943</v>
      </c>
      <c r="BF49" s="12">
        <v>8.9660343207126889</v>
      </c>
      <c r="BG49" s="12">
        <v>7.7759604043808013</v>
      </c>
      <c r="BH49" s="12">
        <v>4.7224548777475794</v>
      </c>
      <c r="BI49" s="12">
        <v>4.4087378723404136</v>
      </c>
      <c r="BJ49" s="12">
        <v>1.9120869787234298</v>
      </c>
      <c r="BK49" s="12">
        <v>2.6783898305866697E-4</v>
      </c>
      <c r="BL49" s="12">
        <v>-10.024769434697859</v>
      </c>
    </row>
    <row r="50" spans="1:64">
      <c r="A50">
        <v>0</v>
      </c>
      <c r="C50">
        <f t="shared" si="2"/>
        <v>7.03347224122823</v>
      </c>
      <c r="D50" s="15">
        <v>46</v>
      </c>
      <c r="E50" s="16">
        <v>4.3810000000000002</v>
      </c>
      <c r="F50" s="15">
        <v>3</v>
      </c>
      <c r="G50" s="15">
        <v>180</v>
      </c>
      <c r="H50" s="20">
        <v>10.98</v>
      </c>
      <c r="I50" s="15">
        <v>2.16</v>
      </c>
      <c r="J50" s="15">
        <v>2</v>
      </c>
      <c r="K50" s="15">
        <v>10</v>
      </c>
      <c r="L50" s="18">
        <v>4</v>
      </c>
      <c r="M50" s="18">
        <v>13</v>
      </c>
      <c r="N50" s="18">
        <v>1</v>
      </c>
      <c r="O50" s="19">
        <v>272</v>
      </c>
      <c r="P50" s="2">
        <v>0.49249999999999999</v>
      </c>
      <c r="Q50" s="7">
        <v>46</v>
      </c>
      <c r="R50" s="2">
        <v>54.420900000000003</v>
      </c>
      <c r="S50" s="2">
        <v>0.35499999999999998</v>
      </c>
      <c r="T50" s="2">
        <v>-0.29899999999999999</v>
      </c>
      <c r="U50" s="2">
        <v>2.6838000000000002</v>
      </c>
      <c r="V50" s="2">
        <v>-11.123900000000001</v>
      </c>
      <c r="W50" s="2">
        <v>-15.843</v>
      </c>
      <c r="X50" s="2">
        <v>2.9378000000000002</v>
      </c>
      <c r="Y50" s="2">
        <v>5.3475999999999999</v>
      </c>
      <c r="Z50" s="2">
        <v>7.0800000000000002E-2</v>
      </c>
      <c r="AA50" s="2">
        <v>21.052399999999999</v>
      </c>
      <c r="AB50" s="2">
        <f t="shared" si="3"/>
        <v>7.0334722412285373</v>
      </c>
      <c r="AC50" s="4">
        <v>46</v>
      </c>
      <c r="AD50" t="str">
        <f t="shared" si="4"/>
        <v/>
      </c>
      <c r="AE50" s="2">
        <f t="shared" si="11"/>
        <v>7.0334722412285373</v>
      </c>
      <c r="AF50" s="2" t="str">
        <f t="shared" si="12"/>
        <v/>
      </c>
      <c r="AG50" s="2">
        <f t="shared" si="6"/>
        <v>2.5858353828046092</v>
      </c>
      <c r="AH50" s="2" t="str">
        <f t="shared" si="7"/>
        <v/>
      </c>
      <c r="AI50" s="5" t="str">
        <f t="shared" si="8"/>
        <v/>
      </c>
      <c r="AJ50" s="5" t="str">
        <f t="shared" si="9"/>
        <v/>
      </c>
      <c r="AK50" s="2">
        <f t="shared" si="10"/>
        <v>2.5858353828046094E-2</v>
      </c>
      <c r="AL50" s="2">
        <v>1.9204999999828942E-3</v>
      </c>
      <c r="AM50" s="2">
        <v>-2.6809999997112754E-4</v>
      </c>
      <c r="AN50" s="2">
        <v>-8.3410000002004381E-4</v>
      </c>
      <c r="AO50" s="2">
        <v>-1.1052000000404405E-3</v>
      </c>
      <c r="AP50" s="2">
        <v>2.3997999999210151E-3</v>
      </c>
      <c r="AQ50" s="2">
        <v>4.5304999999871143E-3</v>
      </c>
      <c r="AR50" s="2">
        <v>3.2532999999261847E-3</v>
      </c>
      <c r="AS50" s="2">
        <v>1.3190999999892483E-3</v>
      </c>
      <c r="AU50" s="2">
        <v>60.246301899999985</v>
      </c>
      <c r="AV50" s="2">
        <v>28.193195600000053</v>
      </c>
      <c r="AW50" s="2">
        <v>13.784620200000006</v>
      </c>
      <c r="AX50" s="2">
        <v>12.562546100000006</v>
      </c>
      <c r="AY50" s="2">
        <v>7.1641131999999743</v>
      </c>
      <c r="AZ50" s="2">
        <v>6.4989159999999799</v>
      </c>
      <c r="BA50" s="2">
        <v>4.720473300000009</v>
      </c>
      <c r="BB50" s="2">
        <v>9.5700000002807428E-4</v>
      </c>
      <c r="BD50" s="12">
        <v>51.935035285714271</v>
      </c>
      <c r="BE50" s="12">
        <v>17.269647692307679</v>
      </c>
      <c r="BF50" s="12">
        <v>9.5389333072713036</v>
      </c>
      <c r="BG50" s="12">
        <v>8.1865647659574545</v>
      </c>
      <c r="BH50" s="12">
        <v>5.9669014468085164</v>
      </c>
      <c r="BI50" s="12">
        <v>4.4215568660488556</v>
      </c>
      <c r="BJ50" s="12">
        <v>4.6587366885050896</v>
      </c>
      <c r="BK50" s="12">
        <v>4.8496323529016483E-4</v>
      </c>
      <c r="BL50" s="12">
        <v>4.8496323529016483E-4</v>
      </c>
    </row>
    <row r="51" spans="1:64">
      <c r="A51">
        <v>0.61369518152514702</v>
      </c>
      <c r="C51">
        <f t="shared" si="2"/>
        <v>-113.36893298639799</v>
      </c>
      <c r="D51" s="15">
        <v>47</v>
      </c>
      <c r="E51" s="16">
        <v>6.6779999999999999</v>
      </c>
      <c r="F51" s="15">
        <v>4</v>
      </c>
      <c r="G51" s="15">
        <v>68</v>
      </c>
      <c r="H51" s="20">
        <v>17.611999999999998</v>
      </c>
      <c r="I51" s="15">
        <v>2.988</v>
      </c>
      <c r="J51" s="15">
        <v>2</v>
      </c>
      <c r="K51" s="15">
        <v>10</v>
      </c>
      <c r="L51" s="18">
        <v>5</v>
      </c>
      <c r="M51" s="18">
        <v>79</v>
      </c>
      <c r="N51" s="18">
        <v>1</v>
      </c>
      <c r="O51" s="19">
        <v>305</v>
      </c>
      <c r="P51" s="2">
        <v>0.4778</v>
      </c>
      <c r="Q51" s="7">
        <v>47</v>
      </c>
      <c r="R51" s="2">
        <v>52.098999999999997</v>
      </c>
      <c r="S51" s="2">
        <v>0.48359999999999997</v>
      </c>
      <c r="T51" s="2">
        <v>-0.33529999999999999</v>
      </c>
      <c r="U51" s="2">
        <v>2.7766000000000002</v>
      </c>
      <c r="V51" s="2">
        <v>-10.4359</v>
      </c>
      <c r="W51" s="2">
        <v>-16.678699999999999</v>
      </c>
      <c r="X51" s="2">
        <v>3.5320999999999998</v>
      </c>
      <c r="Y51" s="2">
        <v>5.5057</v>
      </c>
      <c r="Z51" s="2">
        <v>3.32E-2</v>
      </c>
      <c r="AA51" s="2">
        <v>23.222999999999999</v>
      </c>
      <c r="AB51" s="2">
        <f t="shared" si="3"/>
        <v>-113.36893298639774</v>
      </c>
      <c r="AC51" s="4">
        <v>47</v>
      </c>
      <c r="AD51" t="str">
        <f t="shared" si="4"/>
        <v/>
      </c>
      <c r="AE51" s="2" t="str">
        <f t="shared" si="11"/>
        <v/>
      </c>
      <c r="AF51" s="2">
        <f t="shared" si="12"/>
        <v>-113.36893298639774</v>
      </c>
      <c r="AG51" s="2" t="str">
        <f t="shared" si="6"/>
        <v/>
      </c>
      <c r="AH51" s="2">
        <f t="shared" si="7"/>
        <v>37.170141962753355</v>
      </c>
      <c r="AI51" s="5">
        <f t="shared" si="8"/>
        <v>1</v>
      </c>
      <c r="AJ51" s="5">
        <f t="shared" si="9"/>
        <v>1</v>
      </c>
      <c r="AK51" s="2">
        <f t="shared" si="10"/>
        <v>-0.37170141962753356</v>
      </c>
      <c r="AL51" s="2">
        <v>5.8437999999227941E-3</v>
      </c>
      <c r="AM51" s="2">
        <v>-82.072871600000042</v>
      </c>
      <c r="AN51" s="2">
        <v>-105.3128008000001</v>
      </c>
      <c r="AO51" s="2">
        <v>-118.76588360000005</v>
      </c>
      <c r="AP51" s="2">
        <v>-122.15893799999992</v>
      </c>
      <c r="AQ51" s="2">
        <v>-130.51358499999998</v>
      </c>
      <c r="AR51" s="2">
        <v>-122.04194400000006</v>
      </c>
      <c r="AS51" s="2">
        <v>-101.60305720000002</v>
      </c>
      <c r="AU51" s="2">
        <v>60.386940799999991</v>
      </c>
      <c r="AV51" s="2">
        <v>31.0494226</v>
      </c>
      <c r="AW51" s="2">
        <v>14.097305900000016</v>
      </c>
      <c r="AX51" s="2">
        <v>12.649674800000014</v>
      </c>
      <c r="AY51" s="2">
        <v>11.737980399999984</v>
      </c>
      <c r="AZ51" s="2">
        <v>8.0623765000000276</v>
      </c>
      <c r="BA51" s="2">
        <v>6.5971239999999938</v>
      </c>
      <c r="BB51" s="2">
        <v>9.7089999997024279E-4</v>
      </c>
      <c r="BD51" s="12">
        <v>52.22022194403533</v>
      </c>
      <c r="BE51" s="12">
        <v>18.712732245762709</v>
      </c>
      <c r="BF51" s="12">
        <v>11.247729191489347</v>
      </c>
      <c r="BG51" s="12">
        <v>9.3022366197182986</v>
      </c>
      <c r="BH51" s="12">
        <v>8.0936946992257344</v>
      </c>
      <c r="BI51" s="12">
        <v>6.4497126265634179</v>
      </c>
      <c r="BJ51" s="12">
        <v>6.7531806866952913</v>
      </c>
      <c r="BK51" s="12">
        <v>6.8406004290784438E-4</v>
      </c>
      <c r="BL51" s="12">
        <v>-33.31247777049181</v>
      </c>
    </row>
    <row r="52" spans="1:64">
      <c r="A52">
        <v>0</v>
      </c>
      <c r="C52">
        <f t="shared" si="2"/>
        <v>-8.9407203090833605</v>
      </c>
      <c r="D52" s="15">
        <v>48</v>
      </c>
      <c r="E52" s="16">
        <v>5.3840000000000003</v>
      </c>
      <c r="F52" s="15">
        <v>4</v>
      </c>
      <c r="G52" s="15">
        <v>64</v>
      </c>
      <c r="H52" s="20">
        <v>8.64</v>
      </c>
      <c r="I52" s="15">
        <v>2.8610000000000002</v>
      </c>
      <c r="J52" s="15">
        <v>2</v>
      </c>
      <c r="K52" s="15">
        <v>9</v>
      </c>
      <c r="L52" s="18">
        <v>4</v>
      </c>
      <c r="M52" s="18">
        <v>60</v>
      </c>
      <c r="N52" s="18">
        <v>2</v>
      </c>
      <c r="O52" s="19">
        <v>324</v>
      </c>
      <c r="P52" s="2">
        <v>0.47339999999999999</v>
      </c>
      <c r="Q52" s="7">
        <v>48</v>
      </c>
      <c r="R52" s="2">
        <v>52.047600000000003</v>
      </c>
      <c r="S52" s="2">
        <v>0.54149999999999998</v>
      </c>
      <c r="T52" s="2">
        <v>-0.2873</v>
      </c>
      <c r="U52" s="2">
        <v>2.8864000000000001</v>
      </c>
      <c r="V52" s="2">
        <v>-11.4009</v>
      </c>
      <c r="W52" s="2">
        <v>-17.581199999999999</v>
      </c>
      <c r="X52" s="2">
        <v>2.9537</v>
      </c>
      <c r="Y52" s="2">
        <v>5.7168999999999999</v>
      </c>
      <c r="Z52" s="2">
        <v>4.8800000000000003E-2</v>
      </c>
      <c r="AA52" s="2">
        <v>25.229900000000001</v>
      </c>
      <c r="AB52" s="2">
        <f t="shared" si="3"/>
        <v>-8.9407203090829626</v>
      </c>
      <c r="AC52" s="4">
        <v>48</v>
      </c>
      <c r="AD52" t="str">
        <f t="shared" si="4"/>
        <v/>
      </c>
      <c r="AE52" s="2" t="str">
        <f t="shared" si="11"/>
        <v/>
      </c>
      <c r="AF52" s="2">
        <f t="shared" si="12"/>
        <v>-8.9407203090829626</v>
      </c>
      <c r="AG52" s="2" t="str">
        <f t="shared" si="6"/>
        <v/>
      </c>
      <c r="AH52" s="2">
        <f t="shared" si="7"/>
        <v>2.7594815768774579</v>
      </c>
      <c r="AI52" s="5" t="str">
        <f t="shared" si="8"/>
        <v/>
      </c>
      <c r="AJ52" s="5" t="str">
        <f t="shared" si="9"/>
        <v/>
      </c>
      <c r="AK52" s="2">
        <f t="shared" si="10"/>
        <v>-2.7594815768774577E-2</v>
      </c>
      <c r="AL52" s="2">
        <v>22.342243099999905</v>
      </c>
      <c r="AM52" s="2">
        <v>10.363818500000036</v>
      </c>
      <c r="AN52" s="2">
        <v>-2.9378999999494226E-3</v>
      </c>
      <c r="AO52" s="2">
        <v>-15.807913299999939</v>
      </c>
      <c r="AP52" s="2">
        <v>-14.110417600000005</v>
      </c>
      <c r="AQ52" s="2">
        <v>-23.059120499999949</v>
      </c>
      <c r="AR52" s="2">
        <v>-30.170269100000098</v>
      </c>
      <c r="AS52" s="2">
        <v>-43.846739099999922</v>
      </c>
      <c r="AU52" s="2">
        <v>63.53537759999999</v>
      </c>
      <c r="AV52" s="2">
        <v>31.063598200000058</v>
      </c>
      <c r="AW52" s="2">
        <v>18.943112699999972</v>
      </c>
      <c r="AX52" s="2">
        <v>16.866227299999935</v>
      </c>
      <c r="AY52" s="2">
        <v>13.589313400000009</v>
      </c>
      <c r="AZ52" s="2">
        <v>8.7991070000000491</v>
      </c>
      <c r="BA52" s="2">
        <v>7.822018900000046</v>
      </c>
      <c r="BB52" s="2">
        <v>1.0212000000251464E-3</v>
      </c>
      <c r="BD52" s="12">
        <v>56.565708881578928</v>
      </c>
      <c r="BE52" s="12">
        <v>18.874591489361698</v>
      </c>
      <c r="BF52" s="12">
        <v>11.282378022632503</v>
      </c>
      <c r="BG52" s="12">
        <v>10.065157474687327</v>
      </c>
      <c r="BH52" s="12">
        <v>9.2178537911302154</v>
      </c>
      <c r="BI52" s="12">
        <v>7.6628447782546338</v>
      </c>
      <c r="BJ52" s="12">
        <v>7.2145742207245096</v>
      </c>
      <c r="BK52" s="12">
        <v>7.0476190477925915E-4</v>
      </c>
      <c r="BL52" s="12">
        <v>-13.532944166666644</v>
      </c>
    </row>
    <row r="53" spans="1:64">
      <c r="A53">
        <v>0</v>
      </c>
      <c r="C53">
        <f t="shared" si="2"/>
        <v>16.187951743679001</v>
      </c>
      <c r="D53" s="15">
        <v>49</v>
      </c>
      <c r="E53" s="16">
        <v>5.5279999999999996</v>
      </c>
      <c r="F53" s="15">
        <v>3</v>
      </c>
      <c r="G53" s="15">
        <v>65</v>
      </c>
      <c r="H53" s="20">
        <v>13.13</v>
      </c>
      <c r="I53" s="15">
        <v>2.72</v>
      </c>
      <c r="J53" s="15">
        <v>2</v>
      </c>
      <c r="K53" s="15">
        <v>9</v>
      </c>
      <c r="L53" s="18">
        <v>4</v>
      </c>
      <c r="M53" s="18">
        <v>48</v>
      </c>
      <c r="N53" s="18">
        <v>2</v>
      </c>
      <c r="O53" s="19">
        <v>360</v>
      </c>
      <c r="P53" s="2">
        <v>0.47</v>
      </c>
      <c r="Q53" s="7">
        <v>49</v>
      </c>
      <c r="R53" s="2">
        <v>52.046799999999998</v>
      </c>
      <c r="S53" s="2">
        <v>0.54200000000000004</v>
      </c>
      <c r="T53" s="2">
        <v>-0.28689999999999999</v>
      </c>
      <c r="U53" s="2">
        <v>2.8868999999999998</v>
      </c>
      <c r="V53" s="2">
        <v>-11.398899999999999</v>
      </c>
      <c r="W53" s="2">
        <v>-17.585000000000001</v>
      </c>
      <c r="X53" s="2">
        <v>2.9477000000000002</v>
      </c>
      <c r="Y53" s="2">
        <v>5.718</v>
      </c>
      <c r="Z53" s="2">
        <v>4.8800000000000003E-2</v>
      </c>
      <c r="AA53" s="2">
        <v>25.24</v>
      </c>
      <c r="AB53" s="2">
        <f t="shared" si="3"/>
        <v>16.187951743679321</v>
      </c>
      <c r="AC53" s="4">
        <v>49</v>
      </c>
      <c r="AD53" t="str">
        <f t="shared" si="4"/>
        <v/>
      </c>
      <c r="AE53" s="2">
        <f t="shared" si="11"/>
        <v>16.187951743679321</v>
      </c>
      <c r="AF53" s="2" t="str">
        <f t="shared" si="12"/>
        <v/>
      </c>
      <c r="AG53" s="2">
        <f t="shared" si="6"/>
        <v>4.4966532621331448</v>
      </c>
      <c r="AH53" s="2" t="str">
        <f t="shared" si="7"/>
        <v/>
      </c>
      <c r="AI53" s="5" t="str">
        <f t="shared" si="8"/>
        <v/>
      </c>
      <c r="AJ53" s="5" t="str">
        <f t="shared" si="9"/>
        <v/>
      </c>
      <c r="AK53" s="2">
        <f t="shared" si="10"/>
        <v>4.4966532621331448E-2</v>
      </c>
      <c r="AL53" s="2">
        <v>65.848725999999999</v>
      </c>
      <c r="AM53" s="2">
        <v>31.063598200000058</v>
      </c>
      <c r="AN53" s="2">
        <v>13.784620200000006</v>
      </c>
      <c r="AO53" s="2">
        <v>2.6275944000000777</v>
      </c>
      <c r="AP53" s="2">
        <v>4.130400000121881E-3</v>
      </c>
      <c r="AQ53" s="2">
        <v>-7.5445219999999154</v>
      </c>
      <c r="AR53" s="2">
        <v>-3.1694665999999643</v>
      </c>
      <c r="AS53" s="2">
        <v>-3.1032081999999264</v>
      </c>
      <c r="AU53" s="2">
        <v>65.848725999999999</v>
      </c>
      <c r="AV53" s="2">
        <v>32.833831399999994</v>
      </c>
      <c r="AW53" s="2">
        <v>23.122323399999999</v>
      </c>
      <c r="AX53" s="2">
        <v>16.899399400000021</v>
      </c>
      <c r="AY53" s="2">
        <v>15.739220399999994</v>
      </c>
      <c r="AZ53" s="2">
        <v>10.829067499999979</v>
      </c>
      <c r="BA53" s="2">
        <v>8.5636995999999925</v>
      </c>
      <c r="BB53" s="2">
        <v>1.264200000036908E-3</v>
      </c>
      <c r="BD53" s="12">
        <v>59.102676837209287</v>
      </c>
      <c r="BE53" s="12">
        <v>19.639020955315871</v>
      </c>
      <c r="BF53" s="12">
        <v>11.665437088607586</v>
      </c>
      <c r="BG53" s="12">
        <v>11.075239110169495</v>
      </c>
      <c r="BH53" s="12">
        <v>9.9252450704225303</v>
      </c>
      <c r="BI53" s="12">
        <v>9.1534028169013801</v>
      </c>
      <c r="BJ53" s="12">
        <v>7.9909554661017097</v>
      </c>
      <c r="BK53" s="12">
        <v>7.6619718308559728E-4</v>
      </c>
      <c r="BL53" s="12">
        <v>-0.86200227777775729</v>
      </c>
    </row>
    <row r="54" spans="1:64">
      <c r="A54">
        <v>0</v>
      </c>
      <c r="C54">
        <f t="shared" si="2"/>
        <v>-11.797189444990099</v>
      </c>
      <c r="D54" s="15">
        <v>50</v>
      </c>
      <c r="E54" s="16">
        <v>6.4320000000000004</v>
      </c>
      <c r="F54" s="15">
        <v>3</v>
      </c>
      <c r="G54" s="15">
        <v>70</v>
      </c>
      <c r="H54" s="20">
        <v>9.73</v>
      </c>
      <c r="I54" s="15">
        <v>2.403</v>
      </c>
      <c r="J54" s="15">
        <v>2</v>
      </c>
      <c r="K54" s="15">
        <v>8</v>
      </c>
      <c r="L54" s="18">
        <v>4</v>
      </c>
      <c r="M54" s="18">
        <v>61</v>
      </c>
      <c r="N54" s="18">
        <v>2</v>
      </c>
      <c r="O54" s="19">
        <v>374.5</v>
      </c>
      <c r="P54" s="2">
        <v>0.44309999999999999</v>
      </c>
      <c r="Q54" s="7">
        <v>50</v>
      </c>
      <c r="R54" s="2">
        <v>51.5871</v>
      </c>
      <c r="S54" s="2">
        <v>0.67720000000000002</v>
      </c>
      <c r="T54" s="2">
        <v>-0.20680000000000001</v>
      </c>
      <c r="U54" s="2">
        <v>2.7856999999999998</v>
      </c>
      <c r="V54" s="2">
        <v>-5.1836000000000002</v>
      </c>
      <c r="W54" s="2">
        <v>-16.393599999999999</v>
      </c>
      <c r="X54" s="2">
        <v>0.82030000000000003</v>
      </c>
      <c r="Y54" s="2">
        <v>5.5541</v>
      </c>
      <c r="Z54" s="2">
        <v>4.9399999999999999E-2</v>
      </c>
      <c r="AA54" s="2">
        <v>23.884599999999999</v>
      </c>
      <c r="AB54" s="2">
        <f t="shared" si="3"/>
        <v>-11.797189444989669</v>
      </c>
      <c r="AC54" s="4">
        <v>50</v>
      </c>
      <c r="AD54" t="str">
        <f t="shared" si="4"/>
        <v/>
      </c>
      <c r="AE54" s="2" t="str">
        <f t="shared" si="11"/>
        <v/>
      </c>
      <c r="AF54" s="2">
        <f t="shared" si="12"/>
        <v>-11.797189444989669</v>
      </c>
      <c r="AG54" s="2" t="str">
        <f t="shared" si="6"/>
        <v/>
      </c>
      <c r="AH54" s="2">
        <f t="shared" si="7"/>
        <v>3.1501173417862938</v>
      </c>
      <c r="AI54" s="5" t="str">
        <f t="shared" si="8"/>
        <v/>
      </c>
      <c r="AJ54" s="5" t="str">
        <f t="shared" si="9"/>
        <v/>
      </c>
      <c r="AK54" s="2">
        <f t="shared" si="10"/>
        <v>-3.1501173417862939E-2</v>
      </c>
      <c r="AL54" s="2">
        <v>45.021373299999993</v>
      </c>
      <c r="AM54" s="2">
        <v>3.7912604999999644</v>
      </c>
      <c r="AN54" s="2">
        <v>-11.662882700000068</v>
      </c>
      <c r="AO54" s="2">
        <v>-26.111417899999935</v>
      </c>
      <c r="AP54" s="2">
        <v>-25.186784799999998</v>
      </c>
      <c r="AQ54" s="2">
        <v>-35.813605499999937</v>
      </c>
      <c r="AR54" s="2">
        <v>-30.524834300000009</v>
      </c>
      <c r="AS54" s="2">
        <v>-21.84962029999997</v>
      </c>
      <c r="AU54" s="2">
        <v>68.64105579999999</v>
      </c>
      <c r="AV54" s="2">
        <v>35.718253499999946</v>
      </c>
      <c r="AW54" s="2">
        <v>32.630233000000004</v>
      </c>
      <c r="AX54" s="2">
        <v>16.982441699999924</v>
      </c>
      <c r="AY54" s="2">
        <v>19.121219799999949</v>
      </c>
      <c r="AZ54" s="2">
        <v>12.385465499999995</v>
      </c>
      <c r="BA54" s="2">
        <v>14.995942899999989</v>
      </c>
      <c r="BB54" s="2">
        <v>1.3078000000064094E-3</v>
      </c>
      <c r="BD54" s="12">
        <v>59.863459885057459</v>
      </c>
      <c r="BE54" s="12">
        <v>22.830457794117649</v>
      </c>
      <c r="BF54" s="12">
        <v>14.135633432203381</v>
      </c>
      <c r="BG54" s="12">
        <v>15.901957088607602</v>
      </c>
      <c r="BH54" s="12">
        <v>11.572956176470584</v>
      </c>
      <c r="BI54" s="12">
        <v>9.7122294491525434</v>
      </c>
      <c r="BJ54" s="12">
        <v>9.2917239436619621</v>
      </c>
      <c r="BK54" s="12">
        <v>1.2347639485234335E-3</v>
      </c>
      <c r="BL54" s="12">
        <v>-5.8343445393858397</v>
      </c>
    </row>
    <row r="55" spans="1:64">
      <c r="A55">
        <v>0</v>
      </c>
      <c r="C55">
        <f t="shared" si="2"/>
        <v>24.725616180682501</v>
      </c>
      <c r="D55" s="15">
        <v>51</v>
      </c>
      <c r="E55" s="16">
        <v>6.141</v>
      </c>
      <c r="F55" s="15">
        <v>4</v>
      </c>
      <c r="G55" s="15">
        <v>71</v>
      </c>
      <c r="H55" s="20">
        <v>11.715</v>
      </c>
      <c r="I55" s="15">
        <v>2.9950000000000001</v>
      </c>
      <c r="J55" s="15">
        <v>2</v>
      </c>
      <c r="K55" s="15">
        <v>9</v>
      </c>
      <c r="L55" s="18">
        <v>4</v>
      </c>
      <c r="M55" s="18">
        <v>67</v>
      </c>
      <c r="N55" s="18">
        <v>2</v>
      </c>
      <c r="O55" s="19">
        <v>404.9</v>
      </c>
      <c r="P55" s="2">
        <v>0.4405</v>
      </c>
      <c r="Q55" s="7">
        <v>51</v>
      </c>
      <c r="R55" s="2">
        <v>51.999000000000002</v>
      </c>
      <c r="S55" s="2">
        <v>0.68400000000000005</v>
      </c>
      <c r="T55" s="2">
        <v>-0.19750000000000001</v>
      </c>
      <c r="U55" s="2">
        <v>2.7201</v>
      </c>
      <c r="V55" s="2">
        <v>-4.2007000000000003</v>
      </c>
      <c r="W55" s="2">
        <v>-14.411300000000001</v>
      </c>
      <c r="X55" s="2">
        <v>0.17399999999999999</v>
      </c>
      <c r="Y55" s="2">
        <v>5.4062000000000001</v>
      </c>
      <c r="Z55" s="2">
        <v>3.49E-2</v>
      </c>
      <c r="AA55" s="2">
        <v>22.9969</v>
      </c>
      <c r="AB55" s="2">
        <f t="shared" si="3"/>
        <v>24.725616180683062</v>
      </c>
      <c r="AC55" s="4">
        <v>51</v>
      </c>
      <c r="AD55" t="str">
        <f t="shared" si="4"/>
        <v/>
      </c>
      <c r="AE55" s="2">
        <f t="shared" si="11"/>
        <v>24.725616180683062</v>
      </c>
      <c r="AF55" s="2" t="str">
        <f t="shared" si="12"/>
        <v/>
      </c>
      <c r="AG55" s="2">
        <f t="shared" si="6"/>
        <v>6.1065982170123645</v>
      </c>
      <c r="AH55" s="2" t="str">
        <f t="shared" si="7"/>
        <v/>
      </c>
      <c r="AI55" s="5" t="str">
        <f t="shared" si="8"/>
        <v/>
      </c>
      <c r="AJ55" s="5" t="str">
        <f t="shared" si="9"/>
        <v/>
      </c>
      <c r="AK55" s="2">
        <f t="shared" si="10"/>
        <v>6.1065982170123642E-2</v>
      </c>
      <c r="AL55" s="2">
        <v>75.056866999999954</v>
      </c>
      <c r="AM55" s="2">
        <v>48.066467400000022</v>
      </c>
      <c r="AN55" s="2">
        <v>33.887963399999876</v>
      </c>
      <c r="AO55" s="2">
        <v>16.866227299999935</v>
      </c>
      <c r="AP55" s="2">
        <v>19.121219799999949</v>
      </c>
      <c r="AQ55" s="2">
        <v>8.7991070000000491</v>
      </c>
      <c r="AR55" s="2">
        <v>4.1684307999999533</v>
      </c>
      <c r="AS55" s="2">
        <v>-4.8450413999999569</v>
      </c>
      <c r="AU55" s="2">
        <v>75.056866999999954</v>
      </c>
      <c r="AV55" s="2">
        <v>48.066467400000022</v>
      </c>
      <c r="AW55" s="2">
        <v>33.887963399999876</v>
      </c>
      <c r="AX55" s="2">
        <v>28.282298799999992</v>
      </c>
      <c r="AY55" s="2">
        <v>19.927876800000035</v>
      </c>
      <c r="AZ55" s="2">
        <v>21.011678999999972</v>
      </c>
      <c r="BA55" s="2">
        <v>16.390378200000001</v>
      </c>
      <c r="BB55" s="2">
        <v>1.3190999999892483E-3</v>
      </c>
      <c r="BD55" s="12">
        <v>62.689611267605642</v>
      </c>
      <c r="BE55" s="12">
        <v>23.24071549295773</v>
      </c>
      <c r="BF55" s="12">
        <v>17.001708382352941</v>
      </c>
      <c r="BG55" s="12">
        <v>18.096816595135927</v>
      </c>
      <c r="BH55" s="12">
        <v>11.98375016949152</v>
      </c>
      <c r="BI55" s="12">
        <v>15.449763970588215</v>
      </c>
      <c r="BJ55" s="12">
        <v>11.71578141529664</v>
      </c>
      <c r="BK55" s="12">
        <v>1.6873498799218217E-3</v>
      </c>
      <c r="BL55" s="12">
        <v>-1.1966019757964825</v>
      </c>
    </row>
    <row r="56" spans="1:64">
      <c r="A56">
        <v>0</v>
      </c>
      <c r="C56">
        <f t="shared" si="2"/>
        <v>23.747646824265399</v>
      </c>
      <c r="D56" s="15">
        <v>52</v>
      </c>
      <c r="E56" s="16">
        <v>6.984</v>
      </c>
      <c r="F56" s="15">
        <v>4</v>
      </c>
      <c r="G56" s="15">
        <v>67</v>
      </c>
      <c r="H56" s="20">
        <v>16.75</v>
      </c>
      <c r="I56" s="15">
        <v>3.423</v>
      </c>
      <c r="J56" s="15">
        <v>2</v>
      </c>
      <c r="K56" s="15">
        <v>9</v>
      </c>
      <c r="L56" s="18">
        <v>4</v>
      </c>
      <c r="M56" s="18">
        <v>84</v>
      </c>
      <c r="N56" s="18">
        <v>1</v>
      </c>
      <c r="O56" s="19">
        <v>449</v>
      </c>
      <c r="P56" s="2">
        <v>0.43819999999999998</v>
      </c>
      <c r="Q56" s="7">
        <v>52</v>
      </c>
      <c r="R56" s="2">
        <v>53.051900000000003</v>
      </c>
      <c r="S56" s="2">
        <v>0.66090000000000004</v>
      </c>
      <c r="T56" s="2">
        <v>-0.1477</v>
      </c>
      <c r="U56" s="2">
        <v>2.532</v>
      </c>
      <c r="V56" s="2">
        <v>-4.0664999999999996</v>
      </c>
      <c r="W56" s="2">
        <v>-12.0769</v>
      </c>
      <c r="X56" s="2">
        <v>-0.62780000000000002</v>
      </c>
      <c r="Y56" s="2">
        <v>5.2922000000000002</v>
      </c>
      <c r="Z56" s="2">
        <v>3.6999999999999998E-2</v>
      </c>
      <c r="AA56" s="2">
        <v>20.675999999999998</v>
      </c>
      <c r="AB56" s="2">
        <f t="shared" si="3"/>
        <v>23.747646824265871</v>
      </c>
      <c r="AC56" s="4">
        <v>52</v>
      </c>
      <c r="AD56" t="str">
        <f t="shared" si="4"/>
        <v/>
      </c>
      <c r="AE56" s="2">
        <f t="shared" si="11"/>
        <v>23.747646824265871</v>
      </c>
      <c r="AF56" s="2" t="str">
        <f t="shared" si="12"/>
        <v/>
      </c>
      <c r="AG56" s="2">
        <f t="shared" si="6"/>
        <v>5.2890082013955171</v>
      </c>
      <c r="AH56" s="2" t="str">
        <f t="shared" si="7"/>
        <v/>
      </c>
      <c r="AI56" s="5" t="str">
        <f t="shared" si="8"/>
        <v/>
      </c>
      <c r="AJ56" s="5" t="str">
        <f t="shared" si="9"/>
        <v/>
      </c>
      <c r="AK56" s="2">
        <f t="shared" si="10"/>
        <v>5.2890082013955168E-2</v>
      </c>
      <c r="AL56" s="2">
        <v>109.6732313</v>
      </c>
      <c r="AM56" s="2">
        <v>55.182645300000104</v>
      </c>
      <c r="AN56" s="2">
        <v>40.257494099999974</v>
      </c>
      <c r="AO56" s="2">
        <v>16.982441699999924</v>
      </c>
      <c r="AP56" s="2">
        <v>19.927876800000035</v>
      </c>
      <c r="AQ56" s="2">
        <v>8.0623765000000276</v>
      </c>
      <c r="AR56" s="2">
        <v>2.7593000000365464E-3</v>
      </c>
      <c r="AS56" s="2">
        <v>9.7089999997024279E-4</v>
      </c>
      <c r="AU56" s="2">
        <v>78.567168599999945</v>
      </c>
      <c r="AV56" s="2">
        <v>50.142496799999996</v>
      </c>
      <c r="AW56" s="2">
        <v>40.257494099999974</v>
      </c>
      <c r="AX56" s="2">
        <v>28.783314000000004</v>
      </c>
      <c r="AY56" s="2">
        <v>22.564141200000023</v>
      </c>
      <c r="AZ56" s="2">
        <v>22.08051900000001</v>
      </c>
      <c r="BA56" s="2">
        <v>17.633357400000008</v>
      </c>
      <c r="BB56" s="2">
        <v>2.1075000000223554E-3</v>
      </c>
      <c r="BD56" s="12">
        <v>65.577813559322038</v>
      </c>
      <c r="BE56" s="12">
        <v>23.46950064331665</v>
      </c>
      <c r="BF56" s="12">
        <v>20.167819599427776</v>
      </c>
      <c r="BG56" s="12">
        <v>20.574205861329524</v>
      </c>
      <c r="BH56" s="12">
        <v>14.858203037974663</v>
      </c>
      <c r="BI56" s="12">
        <v>15.677804430379741</v>
      </c>
      <c r="BJ56" s="12">
        <v>12.96570397058824</v>
      </c>
      <c r="BK56" s="12">
        <v>1.7939643347138674E-3</v>
      </c>
      <c r="BL56" s="12">
        <v>2.1623608017154626E-4</v>
      </c>
    </row>
    <row r="57" spans="1:64">
      <c r="A57">
        <v>11.714215386063</v>
      </c>
      <c r="C57">
        <f t="shared" si="2"/>
        <v>76.185527692343001</v>
      </c>
      <c r="D57" s="15">
        <v>53</v>
      </c>
      <c r="E57" s="16">
        <v>6.2320000000000002</v>
      </c>
      <c r="F57" s="15">
        <v>4</v>
      </c>
      <c r="G57" s="15">
        <v>70</v>
      </c>
      <c r="H57" s="20">
        <v>9.8000000000000007</v>
      </c>
      <c r="I57" s="15">
        <v>3.4660000000000002</v>
      </c>
      <c r="J57" s="15">
        <v>2</v>
      </c>
      <c r="K57" s="15">
        <v>10</v>
      </c>
      <c r="L57" s="18">
        <v>4</v>
      </c>
      <c r="M57" s="18">
        <v>64</v>
      </c>
      <c r="N57" s="18">
        <v>4</v>
      </c>
      <c r="O57" s="19">
        <v>472</v>
      </c>
      <c r="P57" s="2">
        <v>0.41820000000000002</v>
      </c>
      <c r="Q57" s="7">
        <v>53</v>
      </c>
      <c r="R57" s="2">
        <v>52.258000000000003</v>
      </c>
      <c r="S57" s="2">
        <v>0.72670000000000001</v>
      </c>
      <c r="T57" s="2">
        <v>-0.16830000000000001</v>
      </c>
      <c r="U57" s="2">
        <v>2.5503999999999998</v>
      </c>
      <c r="V57" s="2">
        <v>-1.3633</v>
      </c>
      <c r="W57" s="2">
        <v>-12.004799999999999</v>
      </c>
      <c r="X57" s="2">
        <v>-0.34489999999999998</v>
      </c>
      <c r="Y57" s="2">
        <v>3.7357999999999998</v>
      </c>
      <c r="Z57" s="2">
        <v>4.8099999999999997E-2</v>
      </c>
      <c r="AA57" s="2">
        <v>20.828600000000002</v>
      </c>
      <c r="AB57" s="2">
        <f t="shared" si="3"/>
        <v>76.185527692343612</v>
      </c>
      <c r="AC57" s="4">
        <v>53</v>
      </c>
      <c r="AD57" t="str">
        <f t="shared" si="4"/>
        <v/>
      </c>
      <c r="AE57" s="2">
        <f t="shared" si="11"/>
        <v>76.185527692343612</v>
      </c>
      <c r="AF57" s="2" t="str">
        <f t="shared" si="12"/>
        <v/>
      </c>
      <c r="AG57" s="2">
        <f t="shared" si="6"/>
        <v>16.141001629733818</v>
      </c>
      <c r="AH57" s="2" t="str">
        <f t="shared" si="7"/>
        <v/>
      </c>
      <c r="AI57" s="5" t="str">
        <f t="shared" si="8"/>
        <v/>
      </c>
      <c r="AJ57" s="5" t="str">
        <f t="shared" si="9"/>
        <v/>
      </c>
      <c r="AK57" s="2">
        <f t="shared" si="10"/>
        <v>0.16141001629733817</v>
      </c>
      <c r="AL57" s="2">
        <v>78.567168599999945</v>
      </c>
      <c r="AM57" s="2">
        <v>88.324096199999985</v>
      </c>
      <c r="AN57" s="2">
        <v>66.720189799999957</v>
      </c>
      <c r="AO57" s="2">
        <v>52.275128600000016</v>
      </c>
      <c r="AP57" s="2">
        <v>56.563300799999979</v>
      </c>
      <c r="AQ57" s="2">
        <v>45.841723000000002</v>
      </c>
      <c r="AR57" s="2">
        <v>37.717309800000066</v>
      </c>
      <c r="AS57" s="2">
        <v>1.264200000036908E-3</v>
      </c>
      <c r="AU57" s="2">
        <v>85.236302499999965</v>
      </c>
      <c r="AV57" s="2">
        <v>55.182645300000104</v>
      </c>
      <c r="AW57" s="2">
        <v>49.331454399999991</v>
      </c>
      <c r="AX57" s="2">
        <v>46.882624800000002</v>
      </c>
      <c r="AY57" s="2">
        <v>39.759540000000001</v>
      </c>
      <c r="AZ57" s="2">
        <v>38.885028000000005</v>
      </c>
      <c r="BA57" s="2">
        <v>34.23754799999999</v>
      </c>
      <c r="BB57" s="2">
        <v>14.813267699999997</v>
      </c>
      <c r="BD57" s="12">
        <v>66.750584406294706</v>
      </c>
      <c r="BE57" s="12">
        <v>27.641061898734183</v>
      </c>
      <c r="BF57" s="12">
        <v>23.323969263759832</v>
      </c>
      <c r="BG57" s="12">
        <v>20.795807941176463</v>
      </c>
      <c r="BH57" s="12">
        <v>16.128764260185864</v>
      </c>
      <c r="BI57" s="12">
        <v>15.783072909220877</v>
      </c>
      <c r="BJ57" s="12">
        <v>18.982206202531632</v>
      </c>
      <c r="BK57" s="12">
        <v>13.873687069767451</v>
      </c>
      <c r="BL57" s="12">
        <v>2.6783898305866697E-4</v>
      </c>
    </row>
    <row r="58" spans="1:64">
      <c r="A58">
        <v>0</v>
      </c>
      <c r="C58">
        <f t="shared" si="2"/>
        <v>28.6855123472623</v>
      </c>
      <c r="D58" s="15">
        <v>54</v>
      </c>
      <c r="E58" s="16">
        <v>7.1150000000000002</v>
      </c>
      <c r="F58" s="15">
        <v>4</v>
      </c>
      <c r="G58" s="15">
        <v>100</v>
      </c>
      <c r="H58" s="20">
        <v>25</v>
      </c>
      <c r="I58" s="15">
        <v>3.25</v>
      </c>
      <c r="J58" s="15">
        <v>2</v>
      </c>
      <c r="K58" s="15">
        <v>9</v>
      </c>
      <c r="L58" s="18">
        <v>3</v>
      </c>
      <c r="M58" s="18">
        <v>48</v>
      </c>
      <c r="N58" s="18">
        <v>2</v>
      </c>
      <c r="O58" s="19">
        <v>489</v>
      </c>
      <c r="P58" s="2">
        <v>0.4158</v>
      </c>
      <c r="Q58" s="7">
        <v>54</v>
      </c>
      <c r="R58" s="2">
        <v>51.299399999999999</v>
      </c>
      <c r="S58" s="2">
        <v>0.77500000000000002</v>
      </c>
      <c r="T58" s="2">
        <v>-0.18609999999999999</v>
      </c>
      <c r="U58" s="2">
        <v>2.4782999999999999</v>
      </c>
      <c r="V58" s="2">
        <v>0.43580000000000002</v>
      </c>
      <c r="W58" s="2">
        <v>-11.9117</v>
      </c>
      <c r="X58" s="2">
        <v>0.23069999999999999</v>
      </c>
      <c r="Y58" s="2">
        <v>2.6934</v>
      </c>
      <c r="Z58" s="2">
        <v>4.9700000000000001E-2</v>
      </c>
      <c r="AA58" s="2">
        <v>20.067399999999999</v>
      </c>
      <c r="AB58" s="2">
        <f t="shared" si="3"/>
        <v>28.685512347262659</v>
      </c>
      <c r="AC58" s="4">
        <v>54</v>
      </c>
      <c r="AD58" t="str">
        <f t="shared" si="4"/>
        <v/>
      </c>
      <c r="AE58" s="2">
        <f t="shared" si="11"/>
        <v>28.685512347262659</v>
      </c>
      <c r="AF58" s="2" t="str">
        <f t="shared" si="12"/>
        <v/>
      </c>
      <c r="AG58" s="2">
        <f t="shared" si="6"/>
        <v>5.8661579442254927</v>
      </c>
      <c r="AH58" s="2" t="str">
        <f t="shared" si="7"/>
        <v/>
      </c>
      <c r="AI58" s="5" t="str">
        <f t="shared" si="8"/>
        <v/>
      </c>
      <c r="AJ58" s="5" t="str">
        <f t="shared" si="9"/>
        <v/>
      </c>
      <c r="AK58" s="2">
        <f t="shared" si="10"/>
        <v>5.8661579442254926E-2</v>
      </c>
      <c r="AL58" s="2">
        <v>85.236302499999965</v>
      </c>
      <c r="AM58" s="2">
        <v>35.718253499999946</v>
      </c>
      <c r="AN58" s="2">
        <v>-6.5649999999095598E-4</v>
      </c>
      <c r="AO58" s="2">
        <v>-4.3000000005122274E-5</v>
      </c>
      <c r="AP58" s="2">
        <v>2.3370000000113578E-3</v>
      </c>
      <c r="AQ58" s="2">
        <v>2.9125000000362888E-3</v>
      </c>
      <c r="AR58" s="2">
        <v>-8.5500000068350346E-5</v>
      </c>
      <c r="AS58" s="2">
        <v>-11.914878499999872</v>
      </c>
      <c r="AU58" s="2">
        <v>109.6732313</v>
      </c>
      <c r="AV58" s="2">
        <v>88.324096199999985</v>
      </c>
      <c r="AW58" s="2">
        <v>66.720189799999957</v>
      </c>
      <c r="AX58" s="2">
        <v>52.275128600000016</v>
      </c>
      <c r="AY58" s="2">
        <v>56.563300799999979</v>
      </c>
      <c r="AZ58" s="2">
        <v>45.841723000000002</v>
      </c>
      <c r="BA58" s="2">
        <v>37.717309800000066</v>
      </c>
      <c r="BB58" s="2">
        <v>14.914213600000011</v>
      </c>
      <c r="BD58" s="12">
        <v>76.261141645569595</v>
      </c>
      <c r="BE58" s="12">
        <v>46.644183069767436</v>
      </c>
      <c r="BF58" s="12">
        <v>45.889725023255806</v>
      </c>
      <c r="BG58" s="12">
        <v>43.611744000000002</v>
      </c>
      <c r="BH58" s="12">
        <v>36.985618604651165</v>
      </c>
      <c r="BI58" s="12">
        <v>36.172119069767447</v>
      </c>
      <c r="BJ58" s="12">
        <v>31.848881860465106</v>
      </c>
      <c r="BK58" s="12">
        <v>18.750971772151896</v>
      </c>
      <c r="BL58" s="12">
        <v>-2.4365804703476224</v>
      </c>
    </row>
    <row r="59" spans="1:64">
      <c r="A59">
        <v>0</v>
      </c>
      <c r="C59">
        <f>SUM(C5:C58)</f>
        <v>-155.12452472818396</v>
      </c>
      <c r="P59" s="2">
        <v>0.40749999999999997</v>
      </c>
      <c r="Q59" s="7">
        <v>55</v>
      </c>
      <c r="R59" s="2">
        <v>51.024999999999999</v>
      </c>
      <c r="S59" s="2">
        <v>0.79210000000000003</v>
      </c>
      <c r="T59" s="2">
        <v>-0.18790000000000001</v>
      </c>
      <c r="U59" s="2">
        <v>2.4468999999999999</v>
      </c>
      <c r="V59" s="2">
        <v>1.1291</v>
      </c>
      <c r="W59" s="2">
        <v>-11.891299999999999</v>
      </c>
      <c r="X59" s="2">
        <v>0.4143</v>
      </c>
      <c r="Y59" s="2">
        <v>2.2097000000000002</v>
      </c>
      <c r="Z59" s="2">
        <v>5.4800000000000001E-2</v>
      </c>
      <c r="AA59" s="2">
        <v>19.7149</v>
      </c>
      <c r="AB59" s="2">
        <f>SUM(AB5:AB58)</f>
        <v>-155.7046867134635</v>
      </c>
      <c r="AC59" s="1" t="s">
        <v>23</v>
      </c>
      <c r="AD59">
        <f>COUNT(AD5:AD58)</f>
        <v>10</v>
      </c>
      <c r="AE59" s="2">
        <f>SUM(AE5:AE58)</f>
        <v>350.00175923681155</v>
      </c>
      <c r="AF59" s="2">
        <f>-SUM(AF5:AF58)</f>
        <v>505.70644595027591</v>
      </c>
      <c r="AG59" s="2">
        <f>MAX(AG5:AG58)</f>
        <v>27.836662376112635</v>
      </c>
      <c r="AH59" s="2">
        <f>MAX(AH5:AH58)</f>
        <v>67.188338881232113</v>
      </c>
      <c r="AI59" s="6">
        <f>SUM(AI5:AI58)</f>
        <v>14</v>
      </c>
      <c r="AJ59" s="6">
        <f>SUM(AJ5:AJ58)</f>
        <v>6</v>
      </c>
      <c r="AL59" s="2">
        <f>SUM(AL5:AL58)</f>
        <v>1585.0953248999999</v>
      </c>
      <c r="AM59" s="2">
        <f t="shared" ref="AM59:BB59" si="13">SUM(AM5:AM58)</f>
        <v>432.03797429999975</v>
      </c>
      <c r="AN59" s="2">
        <f t="shared" si="13"/>
        <v>-37.115241300000548</v>
      </c>
      <c r="AO59" s="2">
        <f t="shared" si="13"/>
        <v>-227.92212409999973</v>
      </c>
      <c r="AP59" s="2">
        <f t="shared" si="13"/>
        <v>-392.82497880000011</v>
      </c>
      <c r="AQ59" s="2">
        <f t="shared" si="13"/>
        <v>-517.41439949999994</v>
      </c>
      <c r="AR59" s="2">
        <f t="shared" si="13"/>
        <v>-645.59875530000022</v>
      </c>
      <c r="AS59" s="2">
        <f t="shared" si="13"/>
        <v>-1350.6575096999986</v>
      </c>
      <c r="AT59" s="3" t="s">
        <v>43</v>
      </c>
      <c r="AU59" s="2">
        <f t="shared" si="13"/>
        <v>1585.0953248999997</v>
      </c>
      <c r="AV59" s="2">
        <f t="shared" si="13"/>
        <v>432.0379742999998</v>
      </c>
      <c r="AW59" s="2">
        <f t="shared" si="13"/>
        <v>-37.115241300000577</v>
      </c>
      <c r="AX59" s="2">
        <f t="shared" si="13"/>
        <v>-227.92212409999968</v>
      </c>
      <c r="AY59" s="2">
        <f t="shared" si="13"/>
        <v>-392.82497880000028</v>
      </c>
      <c r="AZ59" s="2">
        <f t="shared" si="13"/>
        <v>-517.41439949999994</v>
      </c>
      <c r="BA59" s="2">
        <f t="shared" si="13"/>
        <v>-645.59875530000056</v>
      </c>
      <c r="BB59" s="2">
        <f t="shared" si="13"/>
        <v>-1350.6575096999993</v>
      </c>
    </row>
    <row r="60" spans="1:64">
      <c r="A60">
        <v>0</v>
      </c>
      <c r="D60">
        <v>1</v>
      </c>
      <c r="E60" s="11">
        <v>0.91739999999999999</v>
      </c>
      <c r="F60">
        <v>5</v>
      </c>
      <c r="G60">
        <v>6</v>
      </c>
      <c r="H60">
        <v>7</v>
      </c>
      <c r="I60">
        <v>10</v>
      </c>
      <c r="J60">
        <v>15</v>
      </c>
      <c r="K60">
        <v>18</v>
      </c>
      <c r="L60">
        <v>20</v>
      </c>
      <c r="M60">
        <v>46</v>
      </c>
      <c r="N60">
        <v>52</v>
      </c>
      <c r="O60">
        <v>53</v>
      </c>
      <c r="P60" s="2">
        <v>0.40710000000000002</v>
      </c>
      <c r="Q60" s="7">
        <v>56</v>
      </c>
      <c r="R60" s="2">
        <v>50.955199999999998</v>
      </c>
      <c r="S60" s="2">
        <v>0.79620000000000002</v>
      </c>
      <c r="T60" s="2">
        <v>-0.18859999999999999</v>
      </c>
      <c r="U60" s="2">
        <v>2.4470999999999998</v>
      </c>
      <c r="V60" s="2">
        <v>1.2663</v>
      </c>
      <c r="W60" s="2">
        <v>-11.904</v>
      </c>
      <c r="X60" s="2">
        <v>0.40139999999999998</v>
      </c>
      <c r="Y60" s="2">
        <v>2.2361</v>
      </c>
      <c r="Z60" s="2">
        <v>5.33E-2</v>
      </c>
      <c r="AA60" s="2">
        <v>19.723800000000001</v>
      </c>
      <c r="AC60" s="1" t="s">
        <v>34</v>
      </c>
      <c r="AD60" s="6">
        <f>COUNT(AE5:AE58)</f>
        <v>22</v>
      </c>
      <c r="AE60" s="8" t="s">
        <v>39</v>
      </c>
      <c r="AF60" s="8" t="s">
        <v>40</v>
      </c>
      <c r="AG60" s="9" t="s">
        <v>41</v>
      </c>
      <c r="AH60" s="9" t="s">
        <v>42</v>
      </c>
      <c r="AI60" s="1"/>
      <c r="AJ60" s="1"/>
    </row>
    <row r="61" spans="1:64">
      <c r="A61">
        <v>8.2643058116146797</v>
      </c>
      <c r="D61">
        <v>2</v>
      </c>
      <c r="E61" s="11">
        <v>0.90849999999999997</v>
      </c>
      <c r="F61">
        <v>5</v>
      </c>
      <c r="G61">
        <v>6</v>
      </c>
      <c r="H61">
        <v>10</v>
      </c>
      <c r="I61">
        <v>15</v>
      </c>
      <c r="J61">
        <v>18</v>
      </c>
      <c r="K61">
        <v>20</v>
      </c>
      <c r="L61">
        <v>21</v>
      </c>
      <c r="M61">
        <v>46</v>
      </c>
      <c r="N61">
        <v>52</v>
      </c>
      <c r="O61">
        <v>53</v>
      </c>
      <c r="P61" s="2">
        <v>0.37880000000000003</v>
      </c>
      <c r="Q61" s="7">
        <v>57</v>
      </c>
      <c r="R61" s="2">
        <v>51.0364</v>
      </c>
      <c r="S61" s="2">
        <v>0.79100000000000004</v>
      </c>
      <c r="T61" s="2">
        <v>-0.18709999999999999</v>
      </c>
      <c r="U61" s="2">
        <v>2.4544999999999999</v>
      </c>
      <c r="V61" s="2">
        <v>1.1850000000000001</v>
      </c>
      <c r="W61" s="2">
        <v>-11.985900000000001</v>
      </c>
      <c r="X61" s="2">
        <v>0.41149999999999998</v>
      </c>
      <c r="Y61" s="2">
        <v>2.2168999999999999</v>
      </c>
      <c r="Z61" s="2">
        <v>5.3600000000000002E-2</v>
      </c>
      <c r="AA61" s="2">
        <v>19.6373</v>
      </c>
      <c r="AC61" s="1" t="s">
        <v>35</v>
      </c>
      <c r="AD61" s="6">
        <f>COUNT(AF5:AF58)</f>
        <v>22</v>
      </c>
    </row>
    <row r="62" spans="1:64">
      <c r="A62">
        <v>11.178605054546001</v>
      </c>
      <c r="D62">
        <v>3</v>
      </c>
      <c r="E62" s="11">
        <v>0.88939999999999997</v>
      </c>
      <c r="F62">
        <v>3</v>
      </c>
      <c r="G62">
        <v>5</v>
      </c>
      <c r="H62">
        <v>6</v>
      </c>
      <c r="I62">
        <v>15</v>
      </c>
      <c r="J62">
        <v>18</v>
      </c>
      <c r="K62">
        <v>20</v>
      </c>
      <c r="L62">
        <v>21</v>
      </c>
      <c r="M62">
        <v>46</v>
      </c>
      <c r="N62">
        <v>52</v>
      </c>
      <c r="O62">
        <v>53</v>
      </c>
      <c r="P62" s="2">
        <v>0.36880000000000002</v>
      </c>
      <c r="Q62" s="7">
        <v>58</v>
      </c>
      <c r="R62" s="2">
        <v>51.101999999999997</v>
      </c>
      <c r="S62" s="2">
        <v>0.7782</v>
      </c>
      <c r="T62" s="2">
        <v>-0.17749999999999999</v>
      </c>
      <c r="U62" s="2">
        <v>2.4138000000000002</v>
      </c>
      <c r="V62" s="2">
        <v>0.7843</v>
      </c>
      <c r="W62" s="2">
        <v>-12.125</v>
      </c>
      <c r="X62" s="2">
        <v>0.50290000000000001</v>
      </c>
      <c r="Y62" s="2">
        <v>2.3862999999999999</v>
      </c>
      <c r="Z62" s="2">
        <v>5.3100000000000001E-2</v>
      </c>
      <c r="AA62" s="2">
        <v>18.9861</v>
      </c>
      <c r="AC62" s="1" t="s">
        <v>36</v>
      </c>
      <c r="AD62" s="6">
        <f>SUM(AI5:AI58)</f>
        <v>14</v>
      </c>
    </row>
    <row r="63" spans="1:64">
      <c r="A63">
        <v>0</v>
      </c>
      <c r="D63">
        <v>4</v>
      </c>
      <c r="E63" s="11">
        <v>0.879</v>
      </c>
      <c r="F63">
        <v>3</v>
      </c>
      <c r="G63">
        <v>6</v>
      </c>
      <c r="H63">
        <v>15</v>
      </c>
      <c r="I63">
        <v>18</v>
      </c>
      <c r="J63">
        <v>20</v>
      </c>
      <c r="K63">
        <v>21</v>
      </c>
      <c r="L63">
        <v>46</v>
      </c>
      <c r="M63">
        <v>49</v>
      </c>
      <c r="N63">
        <v>52</v>
      </c>
      <c r="O63">
        <v>53</v>
      </c>
      <c r="P63" s="2">
        <v>0.3533</v>
      </c>
      <c r="Q63" s="7">
        <v>59</v>
      </c>
      <c r="R63" s="2">
        <v>51.890700000000002</v>
      </c>
      <c r="S63" s="2">
        <v>0.68010000000000004</v>
      </c>
      <c r="T63" s="2">
        <v>-0.1007</v>
      </c>
      <c r="U63" s="2">
        <v>2.0156999999999998</v>
      </c>
      <c r="V63" s="2">
        <v>-2.2719</v>
      </c>
      <c r="W63" s="2">
        <v>-12.9519</v>
      </c>
      <c r="X63" s="2">
        <v>0.76270000000000004</v>
      </c>
      <c r="Y63" s="2">
        <v>3.8441999999999998</v>
      </c>
      <c r="Z63" s="2">
        <v>3.9800000000000002E-2</v>
      </c>
      <c r="AA63" s="2">
        <v>16.795200000000001</v>
      </c>
      <c r="AC63" s="1" t="s">
        <v>37</v>
      </c>
      <c r="AD63" s="6">
        <f>SUM(AJ5:AJ58)</f>
        <v>6</v>
      </c>
    </row>
    <row r="64" spans="1:64">
      <c r="A64">
        <v>9.5511782387965791</v>
      </c>
      <c r="D64">
        <v>5</v>
      </c>
      <c r="E64" s="11">
        <v>0.87290000000000001</v>
      </c>
      <c r="F64">
        <v>3</v>
      </c>
      <c r="G64">
        <v>6</v>
      </c>
      <c r="H64">
        <v>15</v>
      </c>
      <c r="I64">
        <v>18</v>
      </c>
      <c r="J64">
        <v>20</v>
      </c>
      <c r="K64">
        <v>33</v>
      </c>
      <c r="L64">
        <v>46</v>
      </c>
      <c r="M64">
        <v>49</v>
      </c>
      <c r="N64">
        <v>52</v>
      </c>
      <c r="O64">
        <v>53</v>
      </c>
      <c r="P64" s="2">
        <v>0.3523</v>
      </c>
      <c r="Q64" s="7">
        <v>60</v>
      </c>
      <c r="R64" s="2">
        <v>52.0886</v>
      </c>
      <c r="S64" s="2">
        <v>0.67820000000000003</v>
      </c>
      <c r="T64" s="2">
        <v>-9.0499999999999997E-2</v>
      </c>
      <c r="U64" s="2">
        <v>2.0320999999999998</v>
      </c>
      <c r="V64" s="2">
        <v>-2.0405000000000002</v>
      </c>
      <c r="W64" s="2">
        <v>-12.7607</v>
      </c>
      <c r="X64" s="2">
        <v>0.66239999999999999</v>
      </c>
      <c r="Y64" s="2">
        <v>3.6347999999999998</v>
      </c>
      <c r="Z64" s="2">
        <v>4.6800000000000001E-2</v>
      </c>
      <c r="AA64" s="2">
        <v>15.8658</v>
      </c>
      <c r="AC64" s="1" t="s">
        <v>38</v>
      </c>
      <c r="AD64" s="2">
        <f>+AF59-AE59</f>
        <v>155.70468671346435</v>
      </c>
    </row>
    <row r="65" spans="1:30">
      <c r="A65">
        <v>0</v>
      </c>
      <c r="D65">
        <v>6</v>
      </c>
      <c r="E65" s="11">
        <v>0.872</v>
      </c>
      <c r="F65">
        <v>3</v>
      </c>
      <c r="G65">
        <v>6</v>
      </c>
      <c r="H65">
        <v>15</v>
      </c>
      <c r="I65">
        <v>18</v>
      </c>
      <c r="J65">
        <v>20</v>
      </c>
      <c r="K65">
        <v>27</v>
      </c>
      <c r="L65">
        <v>33</v>
      </c>
      <c r="M65">
        <v>46</v>
      </c>
      <c r="N65">
        <v>49</v>
      </c>
      <c r="O65">
        <v>52</v>
      </c>
      <c r="P65" s="2">
        <v>0.3508</v>
      </c>
      <c r="Q65" s="7">
        <v>61</v>
      </c>
      <c r="R65" s="2">
        <v>52.250999999999998</v>
      </c>
      <c r="S65" s="2">
        <v>0.65359999999999996</v>
      </c>
      <c r="T65" s="2">
        <v>-8.6599999999999996E-2</v>
      </c>
      <c r="U65" s="2">
        <v>2.0975999999999999</v>
      </c>
      <c r="V65" s="2">
        <v>-1.3281000000000001</v>
      </c>
      <c r="W65" s="2">
        <v>-12.367699999999999</v>
      </c>
      <c r="X65" s="2">
        <v>0.48859999999999998</v>
      </c>
      <c r="Y65" s="2">
        <v>3.202</v>
      </c>
      <c r="Z65" s="2">
        <v>5.7299999999999997E-2</v>
      </c>
      <c r="AA65" s="2">
        <v>14.9156</v>
      </c>
      <c r="AC65" s="1" t="s">
        <v>21</v>
      </c>
      <c r="AD65" s="21">
        <f>+P2</f>
        <v>0</v>
      </c>
    </row>
    <row r="66" spans="1:30">
      <c r="A66">
        <v>0</v>
      </c>
      <c r="D66">
        <v>7</v>
      </c>
      <c r="E66" s="11">
        <v>0.87090000000000001</v>
      </c>
      <c r="F66">
        <v>3</v>
      </c>
      <c r="G66">
        <v>6</v>
      </c>
      <c r="H66">
        <v>15</v>
      </c>
      <c r="I66">
        <v>18</v>
      </c>
      <c r="J66">
        <v>27</v>
      </c>
      <c r="K66">
        <v>33</v>
      </c>
      <c r="L66">
        <v>46</v>
      </c>
      <c r="M66">
        <v>49</v>
      </c>
      <c r="N66">
        <v>51</v>
      </c>
      <c r="O66">
        <v>52</v>
      </c>
      <c r="P66" s="2">
        <v>0.34920000000000001</v>
      </c>
      <c r="Q66" s="7">
        <v>62</v>
      </c>
      <c r="R66" s="2">
        <v>51.9129</v>
      </c>
      <c r="S66" s="2">
        <v>0.51239999999999997</v>
      </c>
      <c r="T66" s="2">
        <v>-0.13150000000000001</v>
      </c>
      <c r="U66" s="2">
        <v>2.3965000000000001</v>
      </c>
      <c r="V66" s="2">
        <v>1.5649999999999999</v>
      </c>
      <c r="W66" s="2">
        <v>-11.208</v>
      </c>
      <c r="X66" s="2">
        <v>8.4699999999999998E-2</v>
      </c>
      <c r="Y66" s="2">
        <v>1.917</v>
      </c>
      <c r="Z66" s="2">
        <v>7.5499999999999998E-2</v>
      </c>
      <c r="AA66" s="2">
        <v>15.3231</v>
      </c>
      <c r="AC66" s="1" t="s">
        <v>49</v>
      </c>
      <c r="AD66" s="2">
        <f>+AE59+AF59</f>
        <v>855.70820518708751</v>
      </c>
    </row>
    <row r="67" spans="1:30">
      <c r="A67">
        <v>0</v>
      </c>
      <c r="D67">
        <v>8</v>
      </c>
      <c r="E67" s="11">
        <v>0.86670000000000003</v>
      </c>
      <c r="F67">
        <v>3</v>
      </c>
      <c r="G67">
        <v>6</v>
      </c>
      <c r="H67">
        <v>15</v>
      </c>
      <c r="I67">
        <v>18</v>
      </c>
      <c r="J67">
        <v>27</v>
      </c>
      <c r="K67">
        <v>33</v>
      </c>
      <c r="L67">
        <v>35</v>
      </c>
      <c r="M67">
        <v>46</v>
      </c>
      <c r="N67">
        <v>51</v>
      </c>
      <c r="O67">
        <v>52</v>
      </c>
      <c r="P67" s="2">
        <v>0.34749999999999998</v>
      </c>
      <c r="Q67" s="7">
        <v>63</v>
      </c>
      <c r="R67" s="2">
        <v>51.334299999999999</v>
      </c>
      <c r="S67" s="2">
        <v>0.39329999999999998</v>
      </c>
      <c r="T67" s="2">
        <v>-0.18479999999999999</v>
      </c>
      <c r="U67" s="2">
        <v>2.6305000000000001</v>
      </c>
      <c r="V67" s="2">
        <v>3.726</v>
      </c>
      <c r="W67" s="2">
        <v>-10.484500000000001</v>
      </c>
      <c r="X67" s="2">
        <v>-0.11840000000000001</v>
      </c>
      <c r="Y67" s="2">
        <v>1.1116999999999999</v>
      </c>
      <c r="Z67" s="2">
        <v>8.1199999999999994E-2</v>
      </c>
      <c r="AA67" s="2">
        <v>17.021899999999999</v>
      </c>
    </row>
    <row r="68" spans="1:30">
      <c r="A68">
        <v>0</v>
      </c>
      <c r="D68">
        <v>9</v>
      </c>
      <c r="E68" s="11">
        <v>0.86550000000000005</v>
      </c>
      <c r="F68">
        <v>3</v>
      </c>
      <c r="G68">
        <v>6</v>
      </c>
      <c r="H68">
        <v>15</v>
      </c>
      <c r="I68">
        <v>18</v>
      </c>
      <c r="J68">
        <v>23</v>
      </c>
      <c r="K68">
        <v>27</v>
      </c>
      <c r="L68">
        <v>35</v>
      </c>
      <c r="M68">
        <v>46</v>
      </c>
      <c r="N68">
        <v>51</v>
      </c>
      <c r="O68">
        <v>52</v>
      </c>
      <c r="P68" s="2">
        <v>0.33729999999999999</v>
      </c>
      <c r="Q68" s="7">
        <v>64</v>
      </c>
      <c r="R68" s="2">
        <v>51.968299999999999</v>
      </c>
      <c r="S68" s="2">
        <v>0.80149999999999999</v>
      </c>
      <c r="T68" s="2">
        <v>-5.33E-2</v>
      </c>
      <c r="U68" s="2">
        <v>2.048</v>
      </c>
      <c r="V68" s="2">
        <v>-0.46870000000000001</v>
      </c>
      <c r="W68" s="2">
        <v>-9.6654999999999998</v>
      </c>
      <c r="X68" s="2">
        <v>-0.3629</v>
      </c>
      <c r="Y68" s="2">
        <v>2.0800999999999998</v>
      </c>
      <c r="Z68" s="2">
        <v>8.1600000000000006E-2</v>
      </c>
      <c r="AA68" s="2">
        <v>15.852399999999999</v>
      </c>
    </row>
    <row r="69" spans="1:30">
      <c r="A69">
        <v>0</v>
      </c>
      <c r="D69">
        <v>10</v>
      </c>
      <c r="E69" s="11">
        <v>0.80330000000000001</v>
      </c>
      <c r="F69">
        <v>6</v>
      </c>
      <c r="G69">
        <v>12</v>
      </c>
      <c r="H69">
        <v>15</v>
      </c>
      <c r="I69">
        <v>18</v>
      </c>
      <c r="J69">
        <v>23</v>
      </c>
      <c r="K69">
        <v>27</v>
      </c>
      <c r="L69">
        <v>35</v>
      </c>
      <c r="M69">
        <v>46</v>
      </c>
      <c r="N69">
        <v>51</v>
      </c>
      <c r="O69">
        <v>52</v>
      </c>
      <c r="P69" s="2">
        <v>0.31909999999999999</v>
      </c>
      <c r="Q69" s="7">
        <v>65</v>
      </c>
      <c r="R69" s="2">
        <v>51.964500000000001</v>
      </c>
      <c r="S69" s="2">
        <v>0.80259999999999998</v>
      </c>
      <c r="T69" s="2">
        <v>-5.3199999999999997E-2</v>
      </c>
      <c r="U69" s="2">
        <v>2.0491999999999999</v>
      </c>
      <c r="V69" s="2">
        <v>-0.44640000000000002</v>
      </c>
      <c r="W69" s="2">
        <v>-9.6539999999999999</v>
      </c>
      <c r="X69" s="2">
        <v>-0.37219999999999998</v>
      </c>
      <c r="Y69" s="2">
        <v>2.0699000000000001</v>
      </c>
      <c r="Z69" s="2">
        <v>8.1600000000000006E-2</v>
      </c>
      <c r="AA69" s="2">
        <v>15.871700000000001</v>
      </c>
    </row>
    <row r="70" spans="1:30">
      <c r="A70">
        <v>7.03347224122823</v>
      </c>
      <c r="D70">
        <v>11</v>
      </c>
      <c r="E70" s="11">
        <v>0.79869999999999997</v>
      </c>
      <c r="F70">
        <v>5</v>
      </c>
      <c r="G70">
        <v>6</v>
      </c>
      <c r="H70">
        <v>15</v>
      </c>
      <c r="I70">
        <v>18</v>
      </c>
      <c r="J70">
        <v>23</v>
      </c>
      <c r="K70">
        <v>27</v>
      </c>
      <c r="L70">
        <v>35</v>
      </c>
      <c r="M70">
        <v>46</v>
      </c>
      <c r="N70">
        <v>51</v>
      </c>
      <c r="O70">
        <v>52</v>
      </c>
      <c r="P70" s="2">
        <v>0.30359999999999998</v>
      </c>
      <c r="Q70" s="7">
        <v>66</v>
      </c>
      <c r="R70" s="2">
        <v>52.058599999999998</v>
      </c>
      <c r="S70" s="2">
        <v>0.79849999999999999</v>
      </c>
      <c r="T70" s="2">
        <v>-5.2600000000000001E-2</v>
      </c>
      <c r="U70" s="2">
        <v>2.0286</v>
      </c>
      <c r="V70" s="2">
        <v>-0.42830000000000001</v>
      </c>
      <c r="W70" s="2">
        <v>-9.2117000000000004</v>
      </c>
      <c r="X70" s="2">
        <v>-0.48809999999999998</v>
      </c>
      <c r="Y70" s="2">
        <v>2.1884999999999999</v>
      </c>
      <c r="Z70" s="2">
        <v>7.5300000000000006E-2</v>
      </c>
      <c r="AA70" s="2">
        <v>15.6074</v>
      </c>
    </row>
    <row r="71" spans="1:30">
      <c r="A71">
        <v>0</v>
      </c>
      <c r="D71">
        <v>12</v>
      </c>
      <c r="E71" s="11">
        <v>0.78700000000000003</v>
      </c>
      <c r="F71">
        <v>5</v>
      </c>
      <c r="G71">
        <v>6</v>
      </c>
      <c r="H71">
        <v>15</v>
      </c>
      <c r="I71">
        <v>18</v>
      </c>
      <c r="J71">
        <v>23</v>
      </c>
      <c r="K71">
        <v>27</v>
      </c>
      <c r="L71">
        <v>33</v>
      </c>
      <c r="M71">
        <v>35</v>
      </c>
      <c r="N71">
        <v>46</v>
      </c>
      <c r="O71">
        <v>52</v>
      </c>
      <c r="P71" s="2">
        <v>0.2782</v>
      </c>
      <c r="Q71" s="7">
        <v>67</v>
      </c>
      <c r="R71" s="2">
        <v>52.422499999999999</v>
      </c>
      <c r="S71" s="2">
        <v>0.76239999999999997</v>
      </c>
      <c r="T71" s="2">
        <v>-5.1400000000000001E-2</v>
      </c>
      <c r="U71" s="2">
        <v>2.0373999999999999</v>
      </c>
      <c r="V71" s="2">
        <v>-0.29509999999999997</v>
      </c>
      <c r="W71" s="2">
        <v>-9.3323999999999998</v>
      </c>
      <c r="X71" s="2">
        <v>-0.56179999999999997</v>
      </c>
      <c r="Y71" s="2">
        <v>2.5369999999999999</v>
      </c>
      <c r="Z71" s="2">
        <v>5.96E-2</v>
      </c>
      <c r="AA71" s="2">
        <v>14.4452</v>
      </c>
    </row>
    <row r="72" spans="1:30">
      <c r="A72">
        <v>0</v>
      </c>
      <c r="D72">
        <v>13</v>
      </c>
      <c r="E72" s="11">
        <v>0.7863</v>
      </c>
      <c r="F72">
        <v>5</v>
      </c>
      <c r="G72">
        <v>6</v>
      </c>
      <c r="H72">
        <v>15</v>
      </c>
      <c r="I72">
        <v>18</v>
      </c>
      <c r="J72">
        <v>23</v>
      </c>
      <c r="K72">
        <v>27</v>
      </c>
      <c r="L72">
        <v>35</v>
      </c>
      <c r="M72">
        <v>46</v>
      </c>
      <c r="N72">
        <v>49</v>
      </c>
      <c r="O72">
        <v>52</v>
      </c>
      <c r="P72" s="2">
        <v>0.26329999999999998</v>
      </c>
      <c r="Q72" s="7">
        <v>68</v>
      </c>
      <c r="R72" s="2">
        <v>52.589599999999997</v>
      </c>
      <c r="S72" s="2">
        <v>0.66830000000000001</v>
      </c>
      <c r="T72" s="2">
        <v>-9.1399999999999995E-2</v>
      </c>
      <c r="U72" s="2">
        <v>1.9505999999999999</v>
      </c>
      <c r="V72" s="2">
        <v>-1.2366999999999999</v>
      </c>
      <c r="W72" s="2">
        <v>-10.086</v>
      </c>
      <c r="X72" s="2">
        <v>-0.30759999999999998</v>
      </c>
      <c r="Y72" s="2">
        <v>4.4458000000000002</v>
      </c>
      <c r="Z72" s="2">
        <v>-1.03E-2</v>
      </c>
      <c r="AA72" s="2">
        <v>15.054399999999999</v>
      </c>
    </row>
    <row r="73" spans="1:30">
      <c r="A73">
        <v>16.187951743679001</v>
      </c>
      <c r="D73">
        <v>14</v>
      </c>
      <c r="E73" s="11">
        <v>0.78469999999999995</v>
      </c>
      <c r="F73">
        <v>5</v>
      </c>
      <c r="G73">
        <v>6</v>
      </c>
      <c r="H73">
        <v>15</v>
      </c>
      <c r="I73">
        <v>21</v>
      </c>
      <c r="J73">
        <v>23</v>
      </c>
      <c r="K73">
        <v>27</v>
      </c>
      <c r="L73">
        <v>35</v>
      </c>
      <c r="M73">
        <v>46</v>
      </c>
      <c r="N73">
        <v>49</v>
      </c>
      <c r="O73">
        <v>52</v>
      </c>
      <c r="P73" s="2">
        <v>0.24890000000000001</v>
      </c>
      <c r="Q73" s="7">
        <v>69</v>
      </c>
      <c r="R73" s="2">
        <v>52.324100000000001</v>
      </c>
      <c r="S73" s="2">
        <v>0.62749999999999995</v>
      </c>
      <c r="T73" s="2">
        <v>-9.1899999999999996E-2</v>
      </c>
      <c r="U73" s="2">
        <v>1.6445000000000001</v>
      </c>
      <c r="V73" s="2">
        <v>-3.6989000000000001</v>
      </c>
      <c r="W73" s="2">
        <v>-8.3209999999999997</v>
      </c>
      <c r="X73" s="2">
        <v>2.2499999999999999E-2</v>
      </c>
      <c r="Y73" s="2">
        <v>6.0712999999999999</v>
      </c>
      <c r="Z73" s="2">
        <v>-4.8300000000000003E-2</v>
      </c>
      <c r="AA73" s="2">
        <v>13.3606</v>
      </c>
    </row>
    <row r="74" spans="1:30">
      <c r="A74">
        <v>0</v>
      </c>
      <c r="D74">
        <v>15</v>
      </c>
      <c r="E74" s="11">
        <v>0.78259999999999996</v>
      </c>
      <c r="F74">
        <v>5</v>
      </c>
      <c r="G74">
        <v>6</v>
      </c>
      <c r="H74">
        <v>15</v>
      </c>
      <c r="I74">
        <v>21</v>
      </c>
      <c r="J74">
        <v>23</v>
      </c>
      <c r="K74">
        <v>27</v>
      </c>
      <c r="L74">
        <v>42</v>
      </c>
      <c r="M74">
        <v>46</v>
      </c>
      <c r="N74">
        <v>49</v>
      </c>
      <c r="O74">
        <v>52</v>
      </c>
      <c r="P74" s="2">
        <v>0.2429</v>
      </c>
      <c r="Q74" s="7">
        <v>70</v>
      </c>
      <c r="R74" s="2">
        <v>49.991599999999998</v>
      </c>
      <c r="S74" s="2">
        <v>0.50800000000000001</v>
      </c>
      <c r="T74" s="2">
        <v>-0.19719999999999999</v>
      </c>
      <c r="U74" s="2">
        <v>1.5865</v>
      </c>
      <c r="V74" s="2">
        <v>-5.2408000000000001</v>
      </c>
      <c r="W74" s="2">
        <v>-15.265599999999999</v>
      </c>
      <c r="X74" s="2">
        <v>1.1916</v>
      </c>
      <c r="Y74" s="2">
        <v>12.7553</v>
      </c>
      <c r="Z74" s="2">
        <v>-0.35599999999999998</v>
      </c>
      <c r="AA74" s="2">
        <v>19.134499999999999</v>
      </c>
    </row>
    <row r="75" spans="1:30">
      <c r="A75">
        <v>24.725616180682501</v>
      </c>
      <c r="D75">
        <v>16</v>
      </c>
      <c r="E75" s="11">
        <v>0.77890000000000004</v>
      </c>
      <c r="F75">
        <v>5</v>
      </c>
      <c r="G75">
        <v>6</v>
      </c>
      <c r="H75">
        <v>15</v>
      </c>
      <c r="I75">
        <v>21</v>
      </c>
      <c r="J75">
        <v>23</v>
      </c>
      <c r="K75">
        <v>27</v>
      </c>
      <c r="L75">
        <v>42</v>
      </c>
      <c r="M75">
        <v>46</v>
      </c>
      <c r="N75">
        <v>51</v>
      </c>
      <c r="O75">
        <v>52</v>
      </c>
      <c r="P75" s="2">
        <v>0.2409</v>
      </c>
      <c r="Q75" s="7">
        <v>71</v>
      </c>
      <c r="R75" s="2">
        <v>48.310600000000001</v>
      </c>
      <c r="S75" s="2">
        <v>0.60840000000000005</v>
      </c>
      <c r="T75" s="2">
        <v>-0.16589999999999999</v>
      </c>
      <c r="U75" s="2">
        <v>1.4721</v>
      </c>
      <c r="V75" s="2">
        <v>-6.1741000000000001</v>
      </c>
      <c r="W75" s="2">
        <v>-15.505100000000001</v>
      </c>
      <c r="X75" s="2">
        <v>1.5129999999999999</v>
      </c>
      <c r="Y75" s="2">
        <v>13.4351</v>
      </c>
      <c r="Z75" s="2">
        <v>-0.39200000000000002</v>
      </c>
      <c r="AA75" s="2">
        <v>19.173500000000001</v>
      </c>
    </row>
    <row r="76" spans="1:30">
      <c r="A76">
        <v>23.747646824265399</v>
      </c>
      <c r="D76">
        <v>17</v>
      </c>
      <c r="E76" s="11">
        <v>0.7752</v>
      </c>
      <c r="F76">
        <v>6</v>
      </c>
      <c r="G76">
        <v>15</v>
      </c>
      <c r="H76">
        <v>21</v>
      </c>
      <c r="I76">
        <v>23</v>
      </c>
      <c r="J76">
        <v>27</v>
      </c>
      <c r="K76">
        <v>42</v>
      </c>
      <c r="L76">
        <v>46</v>
      </c>
      <c r="M76">
        <v>51</v>
      </c>
      <c r="N76">
        <v>52</v>
      </c>
      <c r="O76">
        <v>54</v>
      </c>
      <c r="P76" s="2">
        <v>0.23799999999999999</v>
      </c>
      <c r="Q76" s="7">
        <v>72</v>
      </c>
      <c r="R76" s="2">
        <v>48.302300000000002</v>
      </c>
      <c r="S76" s="2">
        <v>0.60770000000000002</v>
      </c>
      <c r="T76" s="2">
        <v>-0.16619999999999999</v>
      </c>
      <c r="U76" s="2">
        <v>1.4710000000000001</v>
      </c>
      <c r="V76" s="2">
        <v>-6.3071999999999999</v>
      </c>
      <c r="W76" s="2">
        <v>-15.484500000000001</v>
      </c>
      <c r="X76" s="2">
        <v>1.5423</v>
      </c>
      <c r="Y76" s="2">
        <v>13.4566</v>
      </c>
      <c r="Z76" s="2">
        <v>-0.39300000000000002</v>
      </c>
      <c r="AA76" s="2">
        <v>19.147600000000001</v>
      </c>
    </row>
    <row r="77" spans="1:30">
      <c r="A77">
        <v>76.185527692343001</v>
      </c>
      <c r="D77">
        <v>18</v>
      </c>
      <c r="E77" s="11">
        <v>0.76849999999999996</v>
      </c>
      <c r="F77">
        <v>6</v>
      </c>
      <c r="G77">
        <v>15</v>
      </c>
      <c r="H77">
        <v>21</v>
      </c>
      <c r="I77">
        <v>23</v>
      </c>
      <c r="J77">
        <v>27</v>
      </c>
      <c r="K77">
        <v>42</v>
      </c>
      <c r="L77">
        <v>46</v>
      </c>
      <c r="M77">
        <v>49</v>
      </c>
      <c r="N77">
        <v>52</v>
      </c>
      <c r="O77">
        <v>54</v>
      </c>
      <c r="P77" s="2">
        <v>0.2359</v>
      </c>
      <c r="Q77" s="7">
        <v>73</v>
      </c>
      <c r="R77" s="2">
        <v>48.807499999999997</v>
      </c>
      <c r="S77" s="2">
        <v>0.52010000000000001</v>
      </c>
      <c r="T77" s="2">
        <v>-0.19489999999999999</v>
      </c>
      <c r="U77" s="2">
        <v>1.4821</v>
      </c>
      <c r="V77" s="2">
        <v>-11.834199999999999</v>
      </c>
      <c r="W77" s="2">
        <v>-14.431100000000001</v>
      </c>
      <c r="X77" s="2">
        <v>2.6964999999999999</v>
      </c>
      <c r="Y77" s="2">
        <v>14.074</v>
      </c>
      <c r="Z77" s="2">
        <v>-0.41710000000000003</v>
      </c>
      <c r="AA77" s="2">
        <v>17.954799999999999</v>
      </c>
    </row>
    <row r="78" spans="1:30">
      <c r="A78">
        <v>28.6855123472623</v>
      </c>
      <c r="D78">
        <v>19</v>
      </c>
      <c r="E78" s="11">
        <v>0.76700000000000002</v>
      </c>
      <c r="F78">
        <v>6</v>
      </c>
      <c r="G78">
        <v>15</v>
      </c>
      <c r="H78">
        <v>21</v>
      </c>
      <c r="I78">
        <v>27</v>
      </c>
      <c r="J78">
        <v>35</v>
      </c>
      <c r="K78">
        <v>42</v>
      </c>
      <c r="L78">
        <v>46</v>
      </c>
      <c r="M78">
        <v>49</v>
      </c>
      <c r="N78">
        <v>52</v>
      </c>
      <c r="O78">
        <v>54</v>
      </c>
      <c r="P78" s="2">
        <v>0.21909999999999999</v>
      </c>
      <c r="Q78" s="7">
        <v>74</v>
      </c>
      <c r="R78" s="2">
        <v>47.9786</v>
      </c>
      <c r="S78" s="2">
        <v>0.58509999999999995</v>
      </c>
      <c r="T78" s="2">
        <v>-0.17860000000000001</v>
      </c>
      <c r="U78" s="2">
        <v>1.2219</v>
      </c>
      <c r="V78" s="2">
        <v>-10.4815</v>
      </c>
      <c r="W78" s="2">
        <v>-13.2685</v>
      </c>
      <c r="X78" s="2">
        <v>2.9638</v>
      </c>
      <c r="Y78" s="2">
        <v>12.9833</v>
      </c>
      <c r="Z78" s="2">
        <v>-0.4012</v>
      </c>
      <c r="AA78" s="2">
        <v>17.358899999999998</v>
      </c>
    </row>
    <row r="79" spans="1:30">
      <c r="A79">
        <v>6.0057720636917198</v>
      </c>
      <c r="D79">
        <v>20</v>
      </c>
      <c r="E79" s="11">
        <v>0.7641</v>
      </c>
      <c r="F79">
        <v>5</v>
      </c>
      <c r="G79">
        <v>6</v>
      </c>
      <c r="H79">
        <v>15</v>
      </c>
      <c r="I79">
        <v>21</v>
      </c>
      <c r="J79">
        <v>27</v>
      </c>
      <c r="K79">
        <v>35</v>
      </c>
      <c r="L79">
        <v>42</v>
      </c>
      <c r="M79">
        <v>46</v>
      </c>
      <c r="N79">
        <v>52</v>
      </c>
      <c r="O79">
        <v>54</v>
      </c>
      <c r="P79" s="2">
        <v>0.2044</v>
      </c>
      <c r="Q79" s="7">
        <v>75</v>
      </c>
      <c r="R79" s="2">
        <v>43.457500000000003</v>
      </c>
      <c r="S79" s="2">
        <v>0.92720000000000002</v>
      </c>
      <c r="T79" s="2">
        <v>-0.16789999999999999</v>
      </c>
      <c r="U79" s="2">
        <v>-0.2465</v>
      </c>
      <c r="V79" s="2">
        <v>4.6223999999999998</v>
      </c>
      <c r="W79" s="2">
        <v>-9.6582000000000008</v>
      </c>
      <c r="X79" s="2">
        <v>5.1378000000000004</v>
      </c>
      <c r="Y79" s="2">
        <v>3.1924999999999999</v>
      </c>
      <c r="Z79" s="2">
        <v>-0.30590000000000001</v>
      </c>
      <c r="AA79" s="2">
        <v>18.170500000000001</v>
      </c>
    </row>
    <row r="80" spans="1:30">
      <c r="A80">
        <v>18.7732533981487</v>
      </c>
      <c r="D80">
        <v>21</v>
      </c>
      <c r="E80" s="11">
        <v>0.75529999999999997</v>
      </c>
      <c r="F80">
        <v>5</v>
      </c>
      <c r="G80">
        <v>15</v>
      </c>
      <c r="H80">
        <v>21</v>
      </c>
      <c r="I80">
        <v>25</v>
      </c>
      <c r="J80">
        <v>27</v>
      </c>
      <c r="K80">
        <v>35</v>
      </c>
      <c r="L80">
        <v>42</v>
      </c>
      <c r="M80">
        <v>46</v>
      </c>
      <c r="N80">
        <v>52</v>
      </c>
      <c r="O80">
        <v>54</v>
      </c>
      <c r="P80" s="2">
        <v>0.20219999999999999</v>
      </c>
      <c r="Q80" s="7">
        <v>76</v>
      </c>
      <c r="R80" s="2">
        <v>41.579000000000001</v>
      </c>
      <c r="S80" s="2">
        <v>1.0837000000000001</v>
      </c>
      <c r="T80" s="2">
        <v>-0.14449999999999999</v>
      </c>
      <c r="U80" s="2">
        <v>-0.82440000000000002</v>
      </c>
      <c r="V80" s="2">
        <v>7.7915000000000001</v>
      </c>
      <c r="W80" s="2">
        <v>-6.9515000000000002</v>
      </c>
      <c r="X80" s="2">
        <v>5.8093000000000004</v>
      </c>
      <c r="Y80" s="2">
        <v>0.21240000000000001</v>
      </c>
      <c r="Z80" s="2">
        <v>-0.24909999999999999</v>
      </c>
      <c r="AA80" s="2">
        <v>18.232700000000001</v>
      </c>
    </row>
    <row r="81" spans="1:27">
      <c r="A81" s="22">
        <v>8.8817841970012504E-16</v>
      </c>
      <c r="D81">
        <v>22</v>
      </c>
      <c r="E81" s="11">
        <v>0.73619999999999997</v>
      </c>
      <c r="F81">
        <v>5</v>
      </c>
      <c r="G81">
        <v>15</v>
      </c>
      <c r="H81">
        <v>21</v>
      </c>
      <c r="I81">
        <v>25</v>
      </c>
      <c r="J81">
        <v>27</v>
      </c>
      <c r="K81">
        <v>40</v>
      </c>
      <c r="L81">
        <v>42</v>
      </c>
      <c r="M81">
        <v>46</v>
      </c>
      <c r="N81">
        <v>52</v>
      </c>
      <c r="O81">
        <v>54</v>
      </c>
      <c r="P81" s="2">
        <v>0.18820000000000001</v>
      </c>
      <c r="Q81" s="7">
        <v>77</v>
      </c>
      <c r="R81" s="2">
        <v>38.263399999999997</v>
      </c>
      <c r="S81" s="2">
        <v>1.4040999999999999</v>
      </c>
      <c r="T81" s="2">
        <v>-0.1452</v>
      </c>
      <c r="U81" s="2">
        <v>-1.4497</v>
      </c>
      <c r="V81" s="2">
        <v>22.793099999999999</v>
      </c>
      <c r="W81" s="2">
        <v>-7.6806999999999999</v>
      </c>
      <c r="X81" s="2">
        <v>7.7089999999999996</v>
      </c>
      <c r="Y81" s="2">
        <v>-10.4344</v>
      </c>
      <c r="Z81" s="2">
        <v>-0.14419999999999999</v>
      </c>
      <c r="AA81" s="2">
        <v>21.026199999999999</v>
      </c>
    </row>
    <row r="82" spans="1:27">
      <c r="A82">
        <v>0</v>
      </c>
      <c r="D82">
        <v>23</v>
      </c>
      <c r="E82" s="11">
        <v>0.71630000000000005</v>
      </c>
      <c r="F82">
        <v>5</v>
      </c>
      <c r="G82">
        <v>15</v>
      </c>
      <c r="H82">
        <v>17</v>
      </c>
      <c r="I82">
        <v>21</v>
      </c>
      <c r="J82">
        <v>25</v>
      </c>
      <c r="K82">
        <v>27</v>
      </c>
      <c r="L82">
        <v>40</v>
      </c>
      <c r="M82">
        <v>46</v>
      </c>
      <c r="N82">
        <v>52</v>
      </c>
      <c r="O82">
        <v>54</v>
      </c>
      <c r="P82" s="2">
        <v>0.18740000000000001</v>
      </c>
      <c r="Q82" s="7">
        <v>78</v>
      </c>
      <c r="R82" s="2">
        <v>38.256500000000003</v>
      </c>
      <c r="S82" s="2">
        <v>1.4051</v>
      </c>
      <c r="T82" s="2">
        <v>-0.1452</v>
      </c>
      <c r="U82" s="2">
        <v>-1.4528000000000001</v>
      </c>
      <c r="V82" s="2">
        <v>22.864599999999999</v>
      </c>
      <c r="W82" s="2">
        <v>-7.6749000000000001</v>
      </c>
      <c r="X82" s="2">
        <v>7.7161999999999997</v>
      </c>
      <c r="Y82" s="2">
        <v>-10.486700000000001</v>
      </c>
      <c r="Z82" s="2">
        <v>-0.14360000000000001</v>
      </c>
      <c r="AA82" s="2">
        <v>21.018699999999999</v>
      </c>
    </row>
    <row r="83" spans="1:27">
      <c r="A83" s="22">
        <v>-4.4408920985006301E-16</v>
      </c>
      <c r="D83">
        <v>24</v>
      </c>
      <c r="E83" s="11">
        <v>0.70730000000000004</v>
      </c>
      <c r="F83">
        <v>5</v>
      </c>
      <c r="G83">
        <v>15</v>
      </c>
      <c r="H83">
        <v>17</v>
      </c>
      <c r="I83">
        <v>21</v>
      </c>
      <c r="J83">
        <v>27</v>
      </c>
      <c r="K83">
        <v>40</v>
      </c>
      <c r="L83">
        <v>42</v>
      </c>
      <c r="M83">
        <v>46</v>
      </c>
      <c r="N83">
        <v>52</v>
      </c>
      <c r="O83">
        <v>54</v>
      </c>
      <c r="P83" s="2">
        <v>0.18729999999999999</v>
      </c>
      <c r="Q83" s="7">
        <v>79</v>
      </c>
      <c r="R83" s="2">
        <v>38.259099999999997</v>
      </c>
      <c r="S83" s="2">
        <v>1.4056999999999999</v>
      </c>
      <c r="T83" s="2">
        <v>-0.14199999999999999</v>
      </c>
      <c r="U83" s="2">
        <v>-1.4751000000000001</v>
      </c>
      <c r="V83" s="2">
        <v>22.9557</v>
      </c>
      <c r="W83" s="2">
        <v>-7.6830999999999996</v>
      </c>
      <c r="X83" s="2">
        <v>7.7163000000000004</v>
      </c>
      <c r="Y83" s="2">
        <v>-10.5425</v>
      </c>
      <c r="Z83" s="2">
        <v>-0.14280000000000001</v>
      </c>
      <c r="AA83" s="2">
        <v>21.0151</v>
      </c>
    </row>
    <row r="84" spans="1:27">
      <c r="A84">
        <v>0</v>
      </c>
      <c r="D84">
        <v>25</v>
      </c>
      <c r="E84" s="11">
        <v>0.70609999999999995</v>
      </c>
      <c r="F84">
        <v>5</v>
      </c>
      <c r="G84">
        <v>17</v>
      </c>
      <c r="H84">
        <v>19</v>
      </c>
      <c r="I84">
        <v>21</v>
      </c>
      <c r="J84">
        <v>27</v>
      </c>
      <c r="K84">
        <v>40</v>
      </c>
      <c r="L84">
        <v>42</v>
      </c>
      <c r="M84">
        <v>46</v>
      </c>
      <c r="N84">
        <v>52</v>
      </c>
      <c r="O84">
        <v>54</v>
      </c>
      <c r="P84" s="2">
        <v>0.17899999999999999</v>
      </c>
      <c r="Q84" s="7">
        <v>80</v>
      </c>
      <c r="R84" s="2">
        <v>38.801099999999998</v>
      </c>
      <c r="S84" s="2">
        <v>1.3913</v>
      </c>
      <c r="T84" s="2">
        <v>6.83E-2</v>
      </c>
      <c r="U84" s="2">
        <v>-2.82</v>
      </c>
      <c r="V84" s="2">
        <v>25.323899999999998</v>
      </c>
      <c r="W84" s="2">
        <v>-8.5518000000000001</v>
      </c>
      <c r="X84" s="2">
        <v>7.3448000000000002</v>
      </c>
      <c r="Y84" s="2">
        <v>-11.539899999999999</v>
      </c>
      <c r="Z84" s="2">
        <v>-0.12839999999999999</v>
      </c>
      <c r="AA84" s="2">
        <v>21.167999999999999</v>
      </c>
    </row>
    <row r="85" spans="1:27">
      <c r="A85">
        <v>0</v>
      </c>
      <c r="D85">
        <v>26</v>
      </c>
      <c r="E85" s="11">
        <v>0.69469999999999998</v>
      </c>
      <c r="F85">
        <v>5</v>
      </c>
      <c r="G85">
        <v>17</v>
      </c>
      <c r="H85">
        <v>19</v>
      </c>
      <c r="I85">
        <v>21</v>
      </c>
      <c r="J85">
        <v>27</v>
      </c>
      <c r="K85">
        <v>35</v>
      </c>
      <c r="L85">
        <v>40</v>
      </c>
      <c r="M85">
        <v>42</v>
      </c>
      <c r="N85">
        <v>46</v>
      </c>
      <c r="O85">
        <v>54</v>
      </c>
      <c r="P85" s="2">
        <v>0.1782</v>
      </c>
      <c r="Q85" s="7">
        <v>81</v>
      </c>
      <c r="R85" s="2">
        <v>38.957599999999999</v>
      </c>
      <c r="S85" s="2">
        <v>1.3944000000000001</v>
      </c>
      <c r="T85" s="2">
        <v>8.3400000000000002E-2</v>
      </c>
      <c r="U85" s="2">
        <v>-2.8814000000000002</v>
      </c>
      <c r="V85" s="2">
        <v>25.045200000000001</v>
      </c>
      <c r="W85" s="2">
        <v>-8.5592000000000006</v>
      </c>
      <c r="X85" s="2">
        <v>7.1029999999999998</v>
      </c>
      <c r="Y85" s="2">
        <v>-11.0831</v>
      </c>
      <c r="Z85" s="2">
        <v>-0.12709999999999999</v>
      </c>
      <c r="AA85" s="2">
        <v>21.039100000000001</v>
      </c>
    </row>
    <row r="86" spans="1:27">
      <c r="A86">
        <v>11.3040359826045</v>
      </c>
      <c r="D86">
        <v>27</v>
      </c>
      <c r="E86" s="11">
        <v>0.6875</v>
      </c>
      <c r="F86">
        <v>5</v>
      </c>
      <c r="G86">
        <v>17</v>
      </c>
      <c r="H86">
        <v>21</v>
      </c>
      <c r="I86">
        <v>25</v>
      </c>
      <c r="J86">
        <v>27</v>
      </c>
      <c r="K86">
        <v>35</v>
      </c>
      <c r="L86">
        <v>40</v>
      </c>
      <c r="M86">
        <v>42</v>
      </c>
      <c r="N86">
        <v>46</v>
      </c>
      <c r="O86">
        <v>54</v>
      </c>
      <c r="P86" s="2">
        <v>0.16309999999999999</v>
      </c>
      <c r="Q86" s="7">
        <v>82</v>
      </c>
      <c r="R86" s="2">
        <v>38.811799999999998</v>
      </c>
      <c r="S86" s="2">
        <v>1.3384</v>
      </c>
      <c r="T86" s="2">
        <v>6.9199999999999998E-2</v>
      </c>
      <c r="U86" s="2">
        <v>-2.8300999999999998</v>
      </c>
      <c r="V86" s="2">
        <v>25.513200000000001</v>
      </c>
      <c r="W86" s="2">
        <v>-8.6135999999999999</v>
      </c>
      <c r="X86" s="2">
        <v>7.3403999999999998</v>
      </c>
      <c r="Y86" s="2">
        <v>-11.5815</v>
      </c>
      <c r="Z86" s="2">
        <v>-0.1283</v>
      </c>
      <c r="AA86" s="2">
        <v>21.221599999999999</v>
      </c>
    </row>
    <row r="87" spans="1:27">
      <c r="A87">
        <v>0</v>
      </c>
      <c r="D87">
        <v>28</v>
      </c>
      <c r="E87" s="11">
        <v>0.67679999999999996</v>
      </c>
      <c r="F87">
        <v>5</v>
      </c>
      <c r="G87">
        <v>17</v>
      </c>
      <c r="H87">
        <v>19</v>
      </c>
      <c r="I87">
        <v>21</v>
      </c>
      <c r="J87">
        <v>25</v>
      </c>
      <c r="K87">
        <v>27</v>
      </c>
      <c r="L87">
        <v>35</v>
      </c>
      <c r="M87">
        <v>40</v>
      </c>
      <c r="N87">
        <v>46</v>
      </c>
      <c r="O87">
        <v>54</v>
      </c>
      <c r="P87" s="2">
        <v>0.15409999999999999</v>
      </c>
      <c r="Q87" s="7">
        <v>83</v>
      </c>
      <c r="R87" s="2">
        <v>38.396599999999999</v>
      </c>
      <c r="S87" s="2">
        <v>1.1811</v>
      </c>
      <c r="T87" s="2">
        <v>2.0899999999999998E-2</v>
      </c>
      <c r="U87" s="2">
        <v>-2.6518999999999999</v>
      </c>
      <c r="V87" s="2">
        <v>26.6008</v>
      </c>
      <c r="W87" s="2">
        <v>-8.5930999999999997</v>
      </c>
      <c r="X87" s="2">
        <v>7.8371000000000004</v>
      </c>
      <c r="Y87" s="2">
        <v>-12.731999999999999</v>
      </c>
      <c r="Z87" s="2">
        <v>-0.12130000000000001</v>
      </c>
      <c r="AA87" s="2">
        <v>21.721699999999998</v>
      </c>
    </row>
    <row r="88" spans="1:27">
      <c r="A88">
        <v>0</v>
      </c>
      <c r="D88">
        <v>29</v>
      </c>
      <c r="E88" s="11">
        <v>0.67630000000000001</v>
      </c>
      <c r="F88">
        <v>5</v>
      </c>
      <c r="G88">
        <v>17</v>
      </c>
      <c r="H88">
        <v>19</v>
      </c>
      <c r="I88">
        <v>21</v>
      </c>
      <c r="J88">
        <v>25</v>
      </c>
      <c r="K88">
        <v>27</v>
      </c>
      <c r="L88">
        <v>28</v>
      </c>
      <c r="M88">
        <v>35</v>
      </c>
      <c r="N88">
        <v>46</v>
      </c>
      <c r="O88">
        <v>54</v>
      </c>
      <c r="P88" s="2">
        <v>0.1343</v>
      </c>
      <c r="Q88" s="7">
        <v>84</v>
      </c>
      <c r="R88" s="2">
        <v>40.890099999999997</v>
      </c>
      <c r="S88" s="2">
        <v>1.4665999999999999</v>
      </c>
      <c r="T88" s="2">
        <v>0.17280000000000001</v>
      </c>
      <c r="U88" s="2">
        <v>-2.8639999999999999</v>
      </c>
      <c r="V88" s="2">
        <v>31.186599999999999</v>
      </c>
      <c r="W88" s="2">
        <v>-0.88549999999999995</v>
      </c>
      <c r="X88" s="2">
        <v>4.3056000000000001</v>
      </c>
      <c r="Y88" s="2">
        <v>-17.121700000000001</v>
      </c>
      <c r="Z88" s="2">
        <v>-8.5099999999999995E-2</v>
      </c>
      <c r="AA88" s="2">
        <v>22.615400000000001</v>
      </c>
    </row>
    <row r="89" spans="1:27">
      <c r="A89">
        <v>16.886087476872</v>
      </c>
      <c r="D89">
        <v>30</v>
      </c>
      <c r="E89" s="11">
        <v>0.66800000000000004</v>
      </c>
      <c r="F89">
        <v>5</v>
      </c>
      <c r="G89">
        <v>17</v>
      </c>
      <c r="H89">
        <v>21</v>
      </c>
      <c r="I89">
        <v>25</v>
      </c>
      <c r="J89">
        <v>27</v>
      </c>
      <c r="K89">
        <v>28</v>
      </c>
      <c r="L89">
        <v>35</v>
      </c>
      <c r="M89">
        <v>42</v>
      </c>
      <c r="N89">
        <v>46</v>
      </c>
      <c r="O89">
        <v>54</v>
      </c>
      <c r="P89" s="2">
        <v>0.1293</v>
      </c>
      <c r="Q89" s="7">
        <v>85</v>
      </c>
      <c r="R89" s="2">
        <v>40.956400000000002</v>
      </c>
      <c r="S89" s="2">
        <v>1.4390000000000001</v>
      </c>
      <c r="T89" s="2">
        <v>0.16239999999999999</v>
      </c>
      <c r="U89" s="2">
        <v>-2.7614000000000001</v>
      </c>
      <c r="V89" s="2">
        <v>30.1037</v>
      </c>
      <c r="W89" s="2">
        <v>-0.69310000000000005</v>
      </c>
      <c r="X89" s="2">
        <v>4.2331000000000003</v>
      </c>
      <c r="Y89" s="2">
        <v>-16.6144</v>
      </c>
      <c r="Z89" s="2">
        <v>-9.5000000000000001E-2</v>
      </c>
      <c r="AA89" s="2">
        <v>23.003</v>
      </c>
    </row>
    <row r="90" spans="1:27">
      <c r="A90">
        <v>0</v>
      </c>
      <c r="D90">
        <v>31</v>
      </c>
      <c r="E90" s="11">
        <v>0.66349999999999998</v>
      </c>
      <c r="F90">
        <v>5</v>
      </c>
      <c r="G90">
        <v>9</v>
      </c>
      <c r="H90">
        <v>21</v>
      </c>
      <c r="I90">
        <v>25</v>
      </c>
      <c r="J90">
        <v>27</v>
      </c>
      <c r="K90">
        <v>28</v>
      </c>
      <c r="L90">
        <v>35</v>
      </c>
      <c r="M90">
        <v>42</v>
      </c>
      <c r="N90">
        <v>46</v>
      </c>
      <c r="O90">
        <v>54</v>
      </c>
      <c r="P90" s="2">
        <v>0.1138</v>
      </c>
      <c r="Q90" s="7">
        <v>86</v>
      </c>
      <c r="R90" s="2">
        <v>41.086599999999997</v>
      </c>
      <c r="S90" s="2">
        <v>1.4155</v>
      </c>
      <c r="T90" s="2">
        <v>0.15390000000000001</v>
      </c>
      <c r="U90" s="2">
        <v>-2.6091000000000002</v>
      </c>
      <c r="V90" s="2">
        <v>28.104199999999999</v>
      </c>
      <c r="W90" s="2">
        <v>-0.315</v>
      </c>
      <c r="X90" s="2">
        <v>4.0755999999999997</v>
      </c>
      <c r="Y90" s="2">
        <v>-15.6317</v>
      </c>
      <c r="Z90" s="2">
        <v>-0.10929999999999999</v>
      </c>
      <c r="AA90" s="2">
        <v>23.138100000000001</v>
      </c>
    </row>
    <row r="91" spans="1:27">
      <c r="A91">
        <v>16.655756136683799</v>
      </c>
      <c r="D91">
        <v>32</v>
      </c>
      <c r="E91" s="11">
        <v>0.6583</v>
      </c>
      <c r="F91">
        <v>9</v>
      </c>
      <c r="G91">
        <v>17</v>
      </c>
      <c r="H91">
        <v>21</v>
      </c>
      <c r="I91">
        <v>25</v>
      </c>
      <c r="J91">
        <v>27</v>
      </c>
      <c r="K91">
        <v>28</v>
      </c>
      <c r="L91">
        <v>35</v>
      </c>
      <c r="M91">
        <v>42</v>
      </c>
      <c r="N91">
        <v>46</v>
      </c>
      <c r="O91">
        <v>54</v>
      </c>
      <c r="P91" s="2">
        <v>0.1023</v>
      </c>
      <c r="Q91" s="7">
        <v>87</v>
      </c>
      <c r="R91" s="2">
        <v>41.590499999999999</v>
      </c>
      <c r="S91" s="2">
        <v>1.415</v>
      </c>
      <c r="T91" s="2">
        <v>0.1416</v>
      </c>
      <c r="U91" s="2">
        <v>-2.4441000000000002</v>
      </c>
      <c r="V91" s="2">
        <v>23.490300000000001</v>
      </c>
      <c r="W91" s="2">
        <v>-1.1344000000000001</v>
      </c>
      <c r="X91" s="2">
        <v>5.0069999999999997</v>
      </c>
      <c r="Y91" s="2">
        <v>-14.8947</v>
      </c>
      <c r="Z91" s="2">
        <v>-0.13320000000000001</v>
      </c>
      <c r="AA91" s="2">
        <v>22.013300000000001</v>
      </c>
    </row>
    <row r="92" spans="1:27">
      <c r="A92">
        <v>9.7232233065638596</v>
      </c>
      <c r="D92">
        <v>33</v>
      </c>
      <c r="E92" s="11">
        <v>0.6583</v>
      </c>
      <c r="F92">
        <v>9</v>
      </c>
      <c r="G92">
        <v>17</v>
      </c>
      <c r="H92">
        <v>21</v>
      </c>
      <c r="I92">
        <v>25</v>
      </c>
      <c r="J92">
        <v>27</v>
      </c>
      <c r="K92">
        <v>28</v>
      </c>
      <c r="L92">
        <v>38</v>
      </c>
      <c r="M92">
        <v>42</v>
      </c>
      <c r="N92">
        <v>46</v>
      </c>
      <c r="O92">
        <v>54</v>
      </c>
      <c r="P92" s="2">
        <v>9.5699999999999993E-2</v>
      </c>
      <c r="Q92" s="7">
        <v>88</v>
      </c>
      <c r="R92" s="2">
        <v>42.281500000000001</v>
      </c>
      <c r="S92" s="2">
        <v>1.5445</v>
      </c>
      <c r="T92" s="2">
        <v>0.2082</v>
      </c>
      <c r="U92" s="2">
        <v>-2.3822000000000001</v>
      </c>
      <c r="V92" s="2">
        <v>22.154900000000001</v>
      </c>
      <c r="W92" s="2">
        <v>1.9734</v>
      </c>
      <c r="X92" s="2">
        <v>3.3212000000000002</v>
      </c>
      <c r="Y92" s="2">
        <v>-13.888299999999999</v>
      </c>
      <c r="Z92" s="2">
        <v>-0.13009999999999999</v>
      </c>
      <c r="AA92" s="2">
        <v>20.614999999999998</v>
      </c>
    </row>
    <row r="93" spans="1:27">
      <c r="A93">
        <v>9.3672032746066396</v>
      </c>
      <c r="D93">
        <v>34</v>
      </c>
      <c r="E93" s="11">
        <v>0.62039999999999995</v>
      </c>
      <c r="F93">
        <v>9</v>
      </c>
      <c r="G93">
        <v>17</v>
      </c>
      <c r="H93">
        <v>21</v>
      </c>
      <c r="I93">
        <v>25</v>
      </c>
      <c r="J93">
        <v>28</v>
      </c>
      <c r="K93">
        <v>38</v>
      </c>
      <c r="L93">
        <v>42</v>
      </c>
      <c r="M93">
        <v>46</v>
      </c>
      <c r="N93">
        <v>49</v>
      </c>
      <c r="O93">
        <v>54</v>
      </c>
      <c r="P93" s="2">
        <v>8.8200000000000001E-2</v>
      </c>
      <c r="Q93" s="7">
        <v>89</v>
      </c>
      <c r="R93" s="2">
        <v>42.5794</v>
      </c>
      <c r="S93" s="2">
        <v>1.5994999999999999</v>
      </c>
      <c r="T93" s="2">
        <v>0.24340000000000001</v>
      </c>
      <c r="U93" s="2">
        <v>-2.3363999999999998</v>
      </c>
      <c r="V93" s="2">
        <v>22.3324</v>
      </c>
      <c r="W93" s="2">
        <v>4.7030000000000003</v>
      </c>
      <c r="X93" s="2">
        <v>1.9873000000000001</v>
      </c>
      <c r="Y93" s="2">
        <v>-13.3406</v>
      </c>
      <c r="Z93" s="2">
        <v>-0.12659999999999999</v>
      </c>
      <c r="AA93" s="2">
        <v>19.545500000000001</v>
      </c>
    </row>
    <row r="94" spans="1:27">
      <c r="A94">
        <v>11.3725222593939</v>
      </c>
      <c r="D94">
        <v>35</v>
      </c>
      <c r="E94" s="11">
        <v>0.61560000000000004</v>
      </c>
      <c r="F94">
        <v>5</v>
      </c>
      <c r="G94">
        <v>9</v>
      </c>
      <c r="H94">
        <v>21</v>
      </c>
      <c r="I94">
        <v>25</v>
      </c>
      <c r="J94">
        <v>28</v>
      </c>
      <c r="K94">
        <v>38</v>
      </c>
      <c r="L94">
        <v>42</v>
      </c>
      <c r="M94">
        <v>46</v>
      </c>
      <c r="N94">
        <v>49</v>
      </c>
      <c r="O94">
        <v>54</v>
      </c>
      <c r="P94" s="2">
        <v>8.6900000000000005E-2</v>
      </c>
      <c r="Q94" s="7">
        <v>90</v>
      </c>
      <c r="R94" s="2">
        <v>42.674300000000002</v>
      </c>
      <c r="S94" s="2">
        <v>1.6114999999999999</v>
      </c>
      <c r="T94" s="2">
        <v>0.25609999999999999</v>
      </c>
      <c r="U94" s="2">
        <v>-2.2603</v>
      </c>
      <c r="V94" s="2">
        <v>21.4299</v>
      </c>
      <c r="W94" s="2">
        <v>5.0006000000000004</v>
      </c>
      <c r="X94" s="2">
        <v>1.8006</v>
      </c>
      <c r="Y94" s="2">
        <v>-13.1335</v>
      </c>
      <c r="Z94" s="2">
        <v>-0.1222</v>
      </c>
      <c r="AA94" s="2">
        <v>19.245000000000001</v>
      </c>
    </row>
    <row r="95" spans="1:27">
      <c r="A95">
        <v>0</v>
      </c>
      <c r="D95">
        <v>36</v>
      </c>
      <c r="E95" s="11">
        <v>0.6008</v>
      </c>
      <c r="F95">
        <v>5</v>
      </c>
      <c r="G95">
        <v>9</v>
      </c>
      <c r="H95">
        <v>25</v>
      </c>
      <c r="I95">
        <v>28</v>
      </c>
      <c r="J95">
        <v>31</v>
      </c>
      <c r="K95">
        <v>38</v>
      </c>
      <c r="L95">
        <v>42</v>
      </c>
      <c r="M95">
        <v>46</v>
      </c>
      <c r="N95">
        <v>49</v>
      </c>
      <c r="O95">
        <v>54</v>
      </c>
      <c r="P95" s="2">
        <v>0</v>
      </c>
      <c r="Q95" s="7">
        <v>91</v>
      </c>
      <c r="R95" s="2">
        <v>42.903199999999998</v>
      </c>
      <c r="S95" s="2">
        <v>1.6155999999999999</v>
      </c>
      <c r="T95" s="2">
        <v>0.2631</v>
      </c>
      <c r="U95" s="2">
        <v>-2.1272000000000002</v>
      </c>
      <c r="V95" s="2">
        <v>19.657699999999998</v>
      </c>
      <c r="W95" s="2">
        <v>5.9090999999999996</v>
      </c>
      <c r="X95" s="2">
        <v>1.4711000000000001</v>
      </c>
      <c r="Y95" s="2">
        <v>-12.426</v>
      </c>
      <c r="Z95" s="2">
        <v>-0.12909999999999999</v>
      </c>
      <c r="AA95" s="2">
        <v>18.660699999999999</v>
      </c>
    </row>
    <row r="96" spans="1:27">
      <c r="A96">
        <v>0</v>
      </c>
      <c r="D96">
        <v>37</v>
      </c>
      <c r="E96" s="11">
        <v>0.59909999999999997</v>
      </c>
      <c r="F96">
        <v>5</v>
      </c>
      <c r="G96">
        <v>9</v>
      </c>
      <c r="H96">
        <v>25</v>
      </c>
      <c r="I96">
        <v>31</v>
      </c>
      <c r="J96">
        <v>37</v>
      </c>
      <c r="K96">
        <v>38</v>
      </c>
      <c r="L96">
        <v>42</v>
      </c>
      <c r="M96">
        <v>46</v>
      </c>
      <c r="N96">
        <v>49</v>
      </c>
      <c r="O96">
        <v>54</v>
      </c>
    </row>
    <row r="97" spans="1:15">
      <c r="A97">
        <v>0</v>
      </c>
      <c r="D97">
        <v>38</v>
      </c>
      <c r="E97" s="11">
        <v>0.59850000000000003</v>
      </c>
      <c r="F97">
        <v>1</v>
      </c>
      <c r="G97">
        <v>5</v>
      </c>
      <c r="H97">
        <v>9</v>
      </c>
      <c r="I97">
        <v>31</v>
      </c>
      <c r="J97">
        <v>37</v>
      </c>
      <c r="K97">
        <v>38</v>
      </c>
      <c r="L97">
        <v>42</v>
      </c>
      <c r="M97">
        <v>46</v>
      </c>
      <c r="N97">
        <v>49</v>
      </c>
      <c r="O97">
        <v>54</v>
      </c>
    </row>
    <row r="98" spans="1:15">
      <c r="A98">
        <v>0</v>
      </c>
      <c r="D98">
        <v>39</v>
      </c>
      <c r="E98" s="11">
        <v>0.57450000000000001</v>
      </c>
      <c r="F98">
        <v>1</v>
      </c>
      <c r="G98">
        <v>5</v>
      </c>
      <c r="H98">
        <v>9</v>
      </c>
      <c r="I98">
        <v>19</v>
      </c>
      <c r="J98">
        <v>31</v>
      </c>
      <c r="K98">
        <v>38</v>
      </c>
      <c r="L98">
        <v>42</v>
      </c>
      <c r="M98">
        <v>46</v>
      </c>
      <c r="N98">
        <v>49</v>
      </c>
      <c r="O98">
        <v>54</v>
      </c>
    </row>
    <row r="99" spans="1:15">
      <c r="A99">
        <v>0</v>
      </c>
      <c r="D99">
        <v>40</v>
      </c>
      <c r="E99" s="11">
        <v>0.53580000000000005</v>
      </c>
      <c r="F99">
        <v>1</v>
      </c>
      <c r="G99">
        <v>5</v>
      </c>
      <c r="H99">
        <v>9</v>
      </c>
      <c r="I99">
        <v>14</v>
      </c>
      <c r="J99">
        <v>19</v>
      </c>
      <c r="K99">
        <v>31</v>
      </c>
      <c r="L99">
        <v>38</v>
      </c>
      <c r="M99">
        <v>42</v>
      </c>
      <c r="N99">
        <v>46</v>
      </c>
      <c r="O99">
        <v>54</v>
      </c>
    </row>
    <row r="100" spans="1:15">
      <c r="A100">
        <v>15.4167854386204</v>
      </c>
      <c r="D100">
        <v>41</v>
      </c>
      <c r="E100" s="11">
        <v>0.5141</v>
      </c>
      <c r="F100">
        <v>1</v>
      </c>
      <c r="G100">
        <v>5</v>
      </c>
      <c r="H100">
        <v>9</v>
      </c>
      <c r="I100">
        <v>14</v>
      </c>
      <c r="J100">
        <v>19</v>
      </c>
      <c r="K100">
        <v>31</v>
      </c>
      <c r="L100">
        <v>37</v>
      </c>
      <c r="M100">
        <v>42</v>
      </c>
      <c r="N100">
        <v>46</v>
      </c>
      <c r="O100">
        <v>54</v>
      </c>
    </row>
    <row r="101" spans="1:15">
      <c r="A101">
        <v>0</v>
      </c>
      <c r="D101">
        <v>42</v>
      </c>
      <c r="E101" s="11">
        <v>0.50600000000000001</v>
      </c>
      <c r="F101">
        <v>1</v>
      </c>
      <c r="G101">
        <v>4</v>
      </c>
      <c r="H101">
        <v>5</v>
      </c>
      <c r="I101">
        <v>9</v>
      </c>
      <c r="J101">
        <v>19</v>
      </c>
      <c r="K101">
        <v>31</v>
      </c>
      <c r="L101">
        <v>37</v>
      </c>
      <c r="M101">
        <v>42</v>
      </c>
      <c r="N101">
        <v>46</v>
      </c>
      <c r="O101">
        <v>54</v>
      </c>
    </row>
    <row r="102" spans="1:15">
      <c r="A102">
        <v>33.594169440616199</v>
      </c>
      <c r="D102">
        <v>43</v>
      </c>
      <c r="E102" s="11">
        <v>0.50549999999999995</v>
      </c>
      <c r="F102">
        <v>1</v>
      </c>
      <c r="G102">
        <v>4</v>
      </c>
      <c r="H102">
        <v>5</v>
      </c>
      <c r="I102">
        <v>9</v>
      </c>
      <c r="J102">
        <v>31</v>
      </c>
      <c r="K102">
        <v>37</v>
      </c>
      <c r="L102">
        <v>42</v>
      </c>
      <c r="M102">
        <v>46</v>
      </c>
      <c r="N102">
        <v>48</v>
      </c>
      <c r="O102">
        <v>54</v>
      </c>
    </row>
    <row r="103" spans="1:15">
      <c r="A103">
        <v>0</v>
      </c>
      <c r="D103">
        <v>44</v>
      </c>
      <c r="E103" s="11">
        <v>0.505</v>
      </c>
      <c r="F103">
        <v>1</v>
      </c>
      <c r="G103">
        <v>4</v>
      </c>
      <c r="H103">
        <v>5</v>
      </c>
      <c r="I103">
        <v>9</v>
      </c>
      <c r="J103">
        <v>16</v>
      </c>
      <c r="K103">
        <v>31</v>
      </c>
      <c r="L103">
        <v>37</v>
      </c>
      <c r="M103">
        <v>46</v>
      </c>
      <c r="N103">
        <v>48</v>
      </c>
      <c r="O103">
        <v>54</v>
      </c>
    </row>
    <row r="104" spans="1:15">
      <c r="A104">
        <v>16.324671393346001</v>
      </c>
      <c r="D104">
        <v>45</v>
      </c>
      <c r="E104" s="11">
        <v>0.49959999999999999</v>
      </c>
      <c r="F104">
        <v>4</v>
      </c>
      <c r="G104">
        <v>5</v>
      </c>
      <c r="H104">
        <v>9</v>
      </c>
      <c r="I104">
        <v>16</v>
      </c>
      <c r="J104">
        <v>31</v>
      </c>
      <c r="K104">
        <v>37</v>
      </c>
      <c r="L104">
        <v>42</v>
      </c>
      <c r="M104">
        <v>46</v>
      </c>
      <c r="N104">
        <v>48</v>
      </c>
      <c r="O104">
        <v>54</v>
      </c>
    </row>
    <row r="105" spans="1:15">
      <c r="A105">
        <v>0</v>
      </c>
      <c r="D105">
        <v>46</v>
      </c>
      <c r="E105" s="11">
        <v>0.49249999999999999</v>
      </c>
      <c r="F105">
        <v>4</v>
      </c>
      <c r="G105">
        <v>5</v>
      </c>
      <c r="H105">
        <v>9</v>
      </c>
      <c r="I105">
        <v>16</v>
      </c>
      <c r="J105">
        <v>31</v>
      </c>
      <c r="K105">
        <v>32</v>
      </c>
      <c r="L105">
        <v>37</v>
      </c>
      <c r="M105">
        <v>42</v>
      </c>
      <c r="N105">
        <v>46</v>
      </c>
      <c r="O105">
        <v>54</v>
      </c>
    </row>
    <row r="106" spans="1:15">
      <c r="A106">
        <v>0</v>
      </c>
      <c r="D106">
        <v>47</v>
      </c>
      <c r="E106" s="11">
        <v>0.4778</v>
      </c>
      <c r="F106">
        <v>4</v>
      </c>
      <c r="G106">
        <v>5</v>
      </c>
      <c r="H106">
        <v>9</v>
      </c>
      <c r="I106">
        <v>16</v>
      </c>
      <c r="J106">
        <v>31</v>
      </c>
      <c r="K106">
        <v>32</v>
      </c>
      <c r="L106">
        <v>42</v>
      </c>
      <c r="M106">
        <v>46</v>
      </c>
      <c r="N106">
        <v>48</v>
      </c>
      <c r="O106">
        <v>54</v>
      </c>
    </row>
    <row r="107" spans="1:15">
      <c r="A107">
        <v>37.152486978669998</v>
      </c>
      <c r="D107">
        <v>48</v>
      </c>
      <c r="E107" s="11">
        <v>0.47339999999999999</v>
      </c>
      <c r="F107">
        <v>4</v>
      </c>
      <c r="G107">
        <v>5</v>
      </c>
      <c r="H107">
        <v>16</v>
      </c>
      <c r="I107">
        <v>25</v>
      </c>
      <c r="J107">
        <v>31</v>
      </c>
      <c r="K107">
        <v>32</v>
      </c>
      <c r="L107">
        <v>42</v>
      </c>
      <c r="M107">
        <v>46</v>
      </c>
      <c r="N107">
        <v>48</v>
      </c>
      <c r="O107">
        <v>54</v>
      </c>
    </row>
    <row r="108" spans="1:15">
      <c r="A108">
        <v>0</v>
      </c>
      <c r="D108">
        <v>49</v>
      </c>
      <c r="E108" s="11">
        <v>0.47</v>
      </c>
      <c r="F108">
        <v>4</v>
      </c>
      <c r="G108">
        <v>5</v>
      </c>
      <c r="H108">
        <v>16</v>
      </c>
      <c r="I108">
        <v>25</v>
      </c>
      <c r="J108">
        <v>31</v>
      </c>
      <c r="K108">
        <v>32</v>
      </c>
      <c r="L108">
        <v>45</v>
      </c>
      <c r="M108">
        <v>46</v>
      </c>
      <c r="N108">
        <v>48</v>
      </c>
      <c r="O108">
        <v>54</v>
      </c>
    </row>
    <row r="109" spans="1:15">
      <c r="A109">
        <v>0</v>
      </c>
      <c r="D109">
        <v>50</v>
      </c>
      <c r="E109" s="11">
        <v>0.44309999999999999</v>
      </c>
      <c r="F109">
        <v>4</v>
      </c>
      <c r="G109">
        <v>5</v>
      </c>
      <c r="H109">
        <v>14</v>
      </c>
      <c r="I109">
        <v>16</v>
      </c>
      <c r="J109">
        <v>31</v>
      </c>
      <c r="K109">
        <v>32</v>
      </c>
      <c r="L109">
        <v>45</v>
      </c>
      <c r="M109">
        <v>46</v>
      </c>
      <c r="N109">
        <v>48</v>
      </c>
      <c r="O109">
        <v>54</v>
      </c>
    </row>
    <row r="110" spans="1:15">
      <c r="A110">
        <v>0</v>
      </c>
      <c r="D110">
        <v>51</v>
      </c>
      <c r="E110" s="11">
        <v>0.4405</v>
      </c>
      <c r="F110">
        <v>4</v>
      </c>
      <c r="G110">
        <v>14</v>
      </c>
      <c r="H110">
        <v>16</v>
      </c>
      <c r="I110">
        <v>31</v>
      </c>
      <c r="J110">
        <v>32</v>
      </c>
      <c r="K110">
        <v>39</v>
      </c>
      <c r="L110">
        <v>45</v>
      </c>
      <c r="M110">
        <v>46</v>
      </c>
      <c r="N110">
        <v>48</v>
      </c>
      <c r="O110">
        <v>54</v>
      </c>
    </row>
    <row r="111" spans="1:15">
      <c r="A111">
        <v>0</v>
      </c>
      <c r="D111">
        <v>52</v>
      </c>
      <c r="E111" s="11">
        <v>0.43819999999999998</v>
      </c>
      <c r="F111">
        <v>4</v>
      </c>
      <c r="G111">
        <v>11</v>
      </c>
      <c r="H111">
        <v>14</v>
      </c>
      <c r="I111">
        <v>16</v>
      </c>
      <c r="J111">
        <v>31</v>
      </c>
      <c r="K111">
        <v>32</v>
      </c>
      <c r="L111">
        <v>39</v>
      </c>
      <c r="M111">
        <v>45</v>
      </c>
      <c r="N111">
        <v>46</v>
      </c>
      <c r="O111">
        <v>48</v>
      </c>
    </row>
    <row r="112" spans="1:15">
      <c r="A112">
        <v>30.534554901303402</v>
      </c>
      <c r="D112">
        <v>53</v>
      </c>
      <c r="E112" s="11">
        <v>0.41820000000000002</v>
      </c>
      <c r="F112">
        <v>4</v>
      </c>
      <c r="G112">
        <v>11</v>
      </c>
      <c r="H112">
        <v>14</v>
      </c>
      <c r="I112">
        <v>16</v>
      </c>
      <c r="J112">
        <v>32</v>
      </c>
      <c r="K112">
        <v>39</v>
      </c>
      <c r="L112">
        <v>45</v>
      </c>
      <c r="M112">
        <v>46</v>
      </c>
      <c r="N112">
        <v>48</v>
      </c>
      <c r="O112">
        <v>54</v>
      </c>
    </row>
    <row r="113" spans="1:15">
      <c r="A113">
        <v>0</v>
      </c>
      <c r="D113">
        <v>54</v>
      </c>
      <c r="E113" s="11">
        <v>0.4158</v>
      </c>
      <c r="F113">
        <v>4</v>
      </c>
      <c r="G113">
        <v>9</v>
      </c>
      <c r="H113">
        <v>11</v>
      </c>
      <c r="I113">
        <v>14</v>
      </c>
      <c r="J113">
        <v>16</v>
      </c>
      <c r="K113">
        <v>32</v>
      </c>
      <c r="L113">
        <v>39</v>
      </c>
      <c r="M113">
        <v>45</v>
      </c>
      <c r="N113">
        <v>46</v>
      </c>
      <c r="O113">
        <v>54</v>
      </c>
    </row>
    <row r="114" spans="1:15">
      <c r="A114">
        <v>25.551471221659199</v>
      </c>
      <c r="D114">
        <v>55</v>
      </c>
      <c r="E114" s="11">
        <v>0.40749999999999997</v>
      </c>
      <c r="F114">
        <v>4</v>
      </c>
      <c r="G114">
        <v>9</v>
      </c>
      <c r="H114">
        <v>11</v>
      </c>
      <c r="I114">
        <v>14</v>
      </c>
      <c r="J114">
        <v>15</v>
      </c>
      <c r="K114">
        <v>16</v>
      </c>
      <c r="L114">
        <v>32</v>
      </c>
      <c r="M114">
        <v>45</v>
      </c>
      <c r="N114">
        <v>46</v>
      </c>
      <c r="O114">
        <v>54</v>
      </c>
    </row>
    <row r="115" spans="1:15">
      <c r="A115">
        <v>0</v>
      </c>
      <c r="D115">
        <v>56</v>
      </c>
      <c r="E115" s="11">
        <v>0.40710000000000002</v>
      </c>
      <c r="F115">
        <v>4</v>
      </c>
      <c r="G115">
        <v>9</v>
      </c>
      <c r="H115">
        <v>11</v>
      </c>
      <c r="I115">
        <v>15</v>
      </c>
      <c r="J115">
        <v>16</v>
      </c>
      <c r="K115">
        <v>32</v>
      </c>
      <c r="L115">
        <v>39</v>
      </c>
      <c r="M115">
        <v>45</v>
      </c>
      <c r="N115">
        <v>46</v>
      </c>
      <c r="O115">
        <v>54</v>
      </c>
    </row>
    <row r="116" spans="1:15">
      <c r="A116">
        <v>0</v>
      </c>
      <c r="D116">
        <v>57</v>
      </c>
      <c r="E116" s="11">
        <v>0.37880000000000003</v>
      </c>
      <c r="F116">
        <v>9</v>
      </c>
      <c r="G116">
        <v>11</v>
      </c>
      <c r="H116">
        <v>14</v>
      </c>
      <c r="I116">
        <v>15</v>
      </c>
      <c r="J116">
        <v>16</v>
      </c>
      <c r="K116">
        <v>32</v>
      </c>
      <c r="L116">
        <v>39</v>
      </c>
      <c r="M116">
        <v>45</v>
      </c>
      <c r="N116">
        <v>46</v>
      </c>
      <c r="O116">
        <v>54</v>
      </c>
    </row>
    <row r="117" spans="1:15">
      <c r="A117">
        <v>17.9205457954527</v>
      </c>
      <c r="D117">
        <v>58</v>
      </c>
      <c r="E117" s="11">
        <v>0.36880000000000002</v>
      </c>
      <c r="F117">
        <v>9</v>
      </c>
      <c r="G117">
        <v>11</v>
      </c>
      <c r="H117">
        <v>14</v>
      </c>
      <c r="I117">
        <v>15</v>
      </c>
      <c r="J117">
        <v>16</v>
      </c>
      <c r="K117">
        <v>32</v>
      </c>
      <c r="L117">
        <v>39</v>
      </c>
      <c r="M117">
        <v>45</v>
      </c>
      <c r="N117">
        <v>46</v>
      </c>
      <c r="O117">
        <v>50</v>
      </c>
    </row>
    <row r="118" spans="1:15">
      <c r="A118">
        <v>0</v>
      </c>
      <c r="D118">
        <v>59</v>
      </c>
      <c r="E118" s="11">
        <v>0.3533</v>
      </c>
      <c r="F118">
        <v>9</v>
      </c>
      <c r="G118">
        <v>11</v>
      </c>
      <c r="H118">
        <v>14</v>
      </c>
      <c r="I118">
        <v>15</v>
      </c>
      <c r="J118">
        <v>16</v>
      </c>
      <c r="K118">
        <v>19</v>
      </c>
      <c r="L118">
        <v>39</v>
      </c>
      <c r="M118">
        <v>45</v>
      </c>
      <c r="N118">
        <v>46</v>
      </c>
      <c r="O118">
        <v>50</v>
      </c>
    </row>
    <row r="119" spans="1:15">
      <c r="A119">
        <v>8.3238238498384298</v>
      </c>
      <c r="D119">
        <v>60</v>
      </c>
      <c r="E119" s="11">
        <v>0.3523</v>
      </c>
      <c r="F119">
        <v>5</v>
      </c>
      <c r="G119">
        <v>9</v>
      </c>
      <c r="H119">
        <v>14</v>
      </c>
      <c r="I119">
        <v>15</v>
      </c>
      <c r="J119">
        <v>16</v>
      </c>
      <c r="K119">
        <v>19</v>
      </c>
      <c r="L119">
        <v>39</v>
      </c>
      <c r="M119">
        <v>45</v>
      </c>
      <c r="N119">
        <v>46</v>
      </c>
      <c r="O119">
        <v>50</v>
      </c>
    </row>
    <row r="120" spans="1:15">
      <c r="A120">
        <v>0</v>
      </c>
      <c r="D120">
        <v>61</v>
      </c>
      <c r="E120" s="11">
        <v>0.3508</v>
      </c>
      <c r="F120">
        <v>5</v>
      </c>
      <c r="G120">
        <v>9</v>
      </c>
      <c r="H120">
        <v>14</v>
      </c>
      <c r="I120">
        <v>15</v>
      </c>
      <c r="J120">
        <v>16</v>
      </c>
      <c r="K120">
        <v>19</v>
      </c>
      <c r="L120">
        <v>30</v>
      </c>
      <c r="M120">
        <v>39</v>
      </c>
      <c r="N120">
        <v>45</v>
      </c>
      <c r="O120">
        <v>50</v>
      </c>
    </row>
    <row r="121" spans="1:15">
      <c r="A121">
        <v>34.388475398760697</v>
      </c>
      <c r="D121">
        <v>62</v>
      </c>
      <c r="E121" s="11">
        <v>0.34920000000000001</v>
      </c>
      <c r="F121">
        <v>9</v>
      </c>
      <c r="G121">
        <v>14</v>
      </c>
      <c r="H121">
        <v>15</v>
      </c>
      <c r="I121">
        <v>16</v>
      </c>
      <c r="J121">
        <v>19</v>
      </c>
      <c r="K121">
        <v>30</v>
      </c>
      <c r="L121">
        <v>32</v>
      </c>
      <c r="M121">
        <v>39</v>
      </c>
      <c r="N121">
        <v>45</v>
      </c>
      <c r="O121">
        <v>50</v>
      </c>
    </row>
    <row r="122" spans="1:15">
      <c r="A122">
        <v>39.810478209524703</v>
      </c>
      <c r="D122">
        <v>63</v>
      </c>
      <c r="E122" s="11">
        <v>0.34749999999999998</v>
      </c>
      <c r="F122">
        <v>4</v>
      </c>
      <c r="G122">
        <v>9</v>
      </c>
      <c r="H122">
        <v>14</v>
      </c>
      <c r="I122">
        <v>15</v>
      </c>
      <c r="J122">
        <v>16</v>
      </c>
      <c r="K122">
        <v>19</v>
      </c>
      <c r="L122">
        <v>32</v>
      </c>
      <c r="M122">
        <v>39</v>
      </c>
      <c r="N122">
        <v>45</v>
      </c>
      <c r="O122">
        <v>50</v>
      </c>
    </row>
    <row r="123" spans="1:15">
      <c r="A123">
        <v>11.914124698162601</v>
      </c>
      <c r="D123">
        <v>64</v>
      </c>
      <c r="E123" s="11">
        <v>0.33729999999999999</v>
      </c>
      <c r="F123">
        <v>4</v>
      </c>
      <c r="G123">
        <v>9</v>
      </c>
      <c r="H123">
        <v>14</v>
      </c>
      <c r="I123">
        <v>15</v>
      </c>
      <c r="J123">
        <v>16</v>
      </c>
      <c r="K123">
        <v>19</v>
      </c>
      <c r="L123">
        <v>32</v>
      </c>
      <c r="M123">
        <v>39</v>
      </c>
      <c r="N123">
        <v>46</v>
      </c>
      <c r="O123">
        <v>50</v>
      </c>
    </row>
    <row r="124" spans="1:15">
      <c r="A124">
        <v>0</v>
      </c>
      <c r="D124">
        <v>65</v>
      </c>
      <c r="E124" s="11">
        <v>0.31909999999999999</v>
      </c>
      <c r="F124">
        <v>4</v>
      </c>
      <c r="G124">
        <v>9</v>
      </c>
      <c r="H124">
        <v>14</v>
      </c>
      <c r="I124">
        <v>15</v>
      </c>
      <c r="J124">
        <v>16</v>
      </c>
      <c r="K124">
        <v>19</v>
      </c>
      <c r="L124">
        <v>32</v>
      </c>
      <c r="M124">
        <v>41</v>
      </c>
      <c r="N124">
        <v>46</v>
      </c>
      <c r="O124">
        <v>50</v>
      </c>
    </row>
    <row r="125" spans="1:15">
      <c r="A125">
        <v>113.36893298639799</v>
      </c>
      <c r="D125">
        <v>66</v>
      </c>
      <c r="E125" s="11">
        <v>0.30359999999999998</v>
      </c>
      <c r="F125">
        <v>2</v>
      </c>
      <c r="G125">
        <v>4</v>
      </c>
      <c r="H125">
        <v>14</v>
      </c>
      <c r="I125">
        <v>15</v>
      </c>
      <c r="J125">
        <v>16</v>
      </c>
      <c r="K125">
        <v>19</v>
      </c>
      <c r="L125">
        <v>32</v>
      </c>
      <c r="M125">
        <v>41</v>
      </c>
      <c r="N125">
        <v>46</v>
      </c>
      <c r="O125">
        <v>50</v>
      </c>
    </row>
    <row r="126" spans="1:15">
      <c r="A126">
        <v>8.9407203090833605</v>
      </c>
      <c r="D126">
        <v>67</v>
      </c>
      <c r="E126" s="11">
        <v>0.2782</v>
      </c>
      <c r="F126">
        <v>2</v>
      </c>
      <c r="G126">
        <v>14</v>
      </c>
      <c r="H126">
        <v>15</v>
      </c>
      <c r="I126">
        <v>16</v>
      </c>
      <c r="J126">
        <v>19</v>
      </c>
      <c r="K126">
        <v>30</v>
      </c>
      <c r="L126">
        <v>32</v>
      </c>
      <c r="M126">
        <v>41</v>
      </c>
      <c r="N126">
        <v>46</v>
      </c>
      <c r="O126">
        <v>50</v>
      </c>
    </row>
    <row r="127" spans="1:15">
      <c r="A127">
        <v>0</v>
      </c>
      <c r="D127">
        <v>68</v>
      </c>
      <c r="E127" s="11">
        <v>0.26329999999999998</v>
      </c>
      <c r="F127">
        <v>2</v>
      </c>
      <c r="G127">
        <v>14</v>
      </c>
      <c r="H127">
        <v>15</v>
      </c>
      <c r="I127">
        <v>16</v>
      </c>
      <c r="J127">
        <v>19</v>
      </c>
      <c r="K127">
        <v>30</v>
      </c>
      <c r="L127">
        <v>41</v>
      </c>
      <c r="M127">
        <v>45</v>
      </c>
      <c r="N127">
        <v>46</v>
      </c>
      <c r="O127">
        <v>50</v>
      </c>
    </row>
    <row r="128" spans="1:15">
      <c r="A128">
        <v>11.797189444990099</v>
      </c>
      <c r="D128">
        <v>69</v>
      </c>
      <c r="E128" s="11">
        <v>0.24890000000000001</v>
      </c>
      <c r="F128">
        <v>2</v>
      </c>
      <c r="G128">
        <v>14</v>
      </c>
      <c r="H128">
        <v>15</v>
      </c>
      <c r="I128">
        <v>16</v>
      </c>
      <c r="J128">
        <v>19</v>
      </c>
      <c r="K128">
        <v>30</v>
      </c>
      <c r="L128">
        <v>31</v>
      </c>
      <c r="M128">
        <v>41</v>
      </c>
      <c r="N128">
        <v>45</v>
      </c>
      <c r="O128">
        <v>46</v>
      </c>
    </row>
    <row r="129" spans="1:15">
      <c r="A129">
        <v>0</v>
      </c>
      <c r="D129">
        <v>70</v>
      </c>
      <c r="E129" s="11">
        <v>0.2429</v>
      </c>
      <c r="F129">
        <v>2</v>
      </c>
      <c r="G129">
        <v>14</v>
      </c>
      <c r="H129">
        <v>15</v>
      </c>
      <c r="I129">
        <v>16</v>
      </c>
      <c r="J129">
        <v>19</v>
      </c>
      <c r="K129">
        <v>21</v>
      </c>
      <c r="L129">
        <v>30</v>
      </c>
      <c r="M129">
        <v>31</v>
      </c>
      <c r="N129">
        <v>45</v>
      </c>
      <c r="O129">
        <v>46</v>
      </c>
    </row>
    <row r="130" spans="1:15">
      <c r="A130">
        <v>0</v>
      </c>
      <c r="D130">
        <v>71</v>
      </c>
      <c r="E130" s="11">
        <v>0.2409</v>
      </c>
      <c r="F130">
        <v>2</v>
      </c>
      <c r="G130">
        <v>14</v>
      </c>
      <c r="H130">
        <v>15</v>
      </c>
      <c r="I130">
        <v>16</v>
      </c>
      <c r="J130">
        <v>19</v>
      </c>
      <c r="K130">
        <v>21</v>
      </c>
      <c r="L130">
        <v>30</v>
      </c>
      <c r="M130">
        <v>31</v>
      </c>
      <c r="N130">
        <v>36</v>
      </c>
      <c r="O130">
        <v>46</v>
      </c>
    </row>
    <row r="131" spans="1:15">
      <c r="A131">
        <v>0</v>
      </c>
      <c r="D131">
        <v>72</v>
      </c>
      <c r="E131" s="11">
        <v>0.23799999999999999</v>
      </c>
      <c r="F131">
        <v>2</v>
      </c>
      <c r="G131">
        <v>15</v>
      </c>
      <c r="H131">
        <v>16</v>
      </c>
      <c r="I131">
        <v>19</v>
      </c>
      <c r="J131">
        <v>21</v>
      </c>
      <c r="K131">
        <v>30</v>
      </c>
      <c r="L131">
        <v>31</v>
      </c>
      <c r="M131">
        <v>34</v>
      </c>
      <c r="N131">
        <v>36</v>
      </c>
      <c r="O131">
        <v>46</v>
      </c>
    </row>
    <row r="132" spans="1:15">
      <c r="A132">
        <v>0</v>
      </c>
      <c r="D132">
        <v>73</v>
      </c>
      <c r="E132" s="11">
        <v>0.2359</v>
      </c>
      <c r="F132">
        <v>2</v>
      </c>
      <c r="G132">
        <v>13</v>
      </c>
      <c r="H132">
        <v>15</v>
      </c>
      <c r="I132">
        <v>16</v>
      </c>
      <c r="J132">
        <v>19</v>
      </c>
      <c r="K132">
        <v>21</v>
      </c>
      <c r="L132">
        <v>30</v>
      </c>
      <c r="M132">
        <v>31</v>
      </c>
      <c r="N132">
        <v>34</v>
      </c>
      <c r="O132">
        <v>46</v>
      </c>
    </row>
    <row r="133" spans="1:15">
      <c r="A133" s="10"/>
      <c r="D133">
        <v>74</v>
      </c>
      <c r="E133" s="11">
        <v>0.21909999999999999</v>
      </c>
      <c r="F133">
        <v>2</v>
      </c>
      <c r="G133">
        <v>13</v>
      </c>
      <c r="H133">
        <v>16</v>
      </c>
      <c r="I133">
        <v>19</v>
      </c>
      <c r="J133">
        <v>21</v>
      </c>
      <c r="K133">
        <v>30</v>
      </c>
      <c r="L133">
        <v>31</v>
      </c>
      <c r="M133">
        <v>34</v>
      </c>
      <c r="N133">
        <v>43</v>
      </c>
      <c r="O133">
        <v>46</v>
      </c>
    </row>
    <row r="134" spans="1:15">
      <c r="A134" s="10"/>
      <c r="D134">
        <v>75</v>
      </c>
      <c r="E134" s="11">
        <v>0.2044</v>
      </c>
      <c r="F134">
        <v>2</v>
      </c>
      <c r="G134">
        <v>13</v>
      </c>
      <c r="H134">
        <v>16</v>
      </c>
      <c r="I134">
        <v>19</v>
      </c>
      <c r="J134">
        <v>21</v>
      </c>
      <c r="K134">
        <v>29</v>
      </c>
      <c r="L134">
        <v>30</v>
      </c>
      <c r="M134">
        <v>34</v>
      </c>
      <c r="N134">
        <v>43</v>
      </c>
      <c r="O134">
        <v>46</v>
      </c>
    </row>
    <row r="135" spans="1:15">
      <c r="A135" s="10"/>
      <c r="D135">
        <v>76</v>
      </c>
      <c r="E135" s="11">
        <v>0.20219999999999999</v>
      </c>
      <c r="F135">
        <v>2</v>
      </c>
      <c r="G135">
        <v>4</v>
      </c>
      <c r="H135">
        <v>13</v>
      </c>
      <c r="I135">
        <v>16</v>
      </c>
      <c r="J135">
        <v>19</v>
      </c>
      <c r="K135">
        <v>21</v>
      </c>
      <c r="L135">
        <v>29</v>
      </c>
      <c r="M135">
        <v>34</v>
      </c>
      <c r="N135">
        <v>43</v>
      </c>
      <c r="O135">
        <v>46</v>
      </c>
    </row>
    <row r="136" spans="1:15">
      <c r="A136" s="10"/>
      <c r="D136">
        <v>77</v>
      </c>
      <c r="E136" s="11">
        <v>0.18820000000000001</v>
      </c>
      <c r="F136">
        <v>2</v>
      </c>
      <c r="G136">
        <v>4</v>
      </c>
      <c r="H136">
        <v>13</v>
      </c>
      <c r="I136">
        <v>16</v>
      </c>
      <c r="J136">
        <v>19</v>
      </c>
      <c r="K136">
        <v>29</v>
      </c>
      <c r="L136">
        <v>34</v>
      </c>
      <c r="M136">
        <v>36</v>
      </c>
      <c r="N136">
        <v>43</v>
      </c>
      <c r="O136">
        <v>46</v>
      </c>
    </row>
    <row r="137" spans="1:15">
      <c r="A137" s="10"/>
      <c r="D137">
        <v>78</v>
      </c>
      <c r="E137" s="11">
        <v>0.18740000000000001</v>
      </c>
      <c r="F137">
        <v>2</v>
      </c>
      <c r="G137">
        <v>4</v>
      </c>
      <c r="H137">
        <v>13</v>
      </c>
      <c r="I137">
        <v>16</v>
      </c>
      <c r="J137">
        <v>19</v>
      </c>
      <c r="K137">
        <v>29</v>
      </c>
      <c r="L137">
        <v>36</v>
      </c>
      <c r="M137">
        <v>43</v>
      </c>
      <c r="N137">
        <v>44</v>
      </c>
      <c r="O137">
        <v>46</v>
      </c>
    </row>
    <row r="138" spans="1:15">
      <c r="A138" s="10"/>
      <c r="D138">
        <v>79</v>
      </c>
      <c r="E138" s="11">
        <v>0.18729999999999999</v>
      </c>
      <c r="F138">
        <v>2</v>
      </c>
      <c r="G138">
        <v>4</v>
      </c>
      <c r="H138">
        <v>13</v>
      </c>
      <c r="I138">
        <v>16</v>
      </c>
      <c r="J138">
        <v>29</v>
      </c>
      <c r="K138">
        <v>30</v>
      </c>
      <c r="L138">
        <v>36</v>
      </c>
      <c r="M138">
        <v>43</v>
      </c>
      <c r="N138">
        <v>44</v>
      </c>
      <c r="O138">
        <v>46</v>
      </c>
    </row>
    <row r="139" spans="1:15">
      <c r="A139" s="10"/>
      <c r="D139">
        <v>80</v>
      </c>
      <c r="E139" s="11">
        <v>0.17899999999999999</v>
      </c>
      <c r="F139">
        <v>2</v>
      </c>
      <c r="G139">
        <v>4</v>
      </c>
      <c r="H139">
        <v>13</v>
      </c>
      <c r="I139">
        <v>16</v>
      </c>
      <c r="J139">
        <v>29</v>
      </c>
      <c r="K139">
        <v>30</v>
      </c>
      <c r="L139">
        <v>36</v>
      </c>
      <c r="M139">
        <v>43</v>
      </c>
      <c r="N139">
        <v>46</v>
      </c>
      <c r="O139">
        <v>47</v>
      </c>
    </row>
    <row r="140" spans="1:15">
      <c r="A140" s="10"/>
      <c r="D140">
        <v>81</v>
      </c>
      <c r="E140" s="11">
        <v>0.1782</v>
      </c>
      <c r="F140">
        <v>2</v>
      </c>
      <c r="G140">
        <v>4</v>
      </c>
      <c r="H140">
        <v>13</v>
      </c>
      <c r="I140">
        <v>22</v>
      </c>
      <c r="J140">
        <v>29</v>
      </c>
      <c r="K140">
        <v>30</v>
      </c>
      <c r="L140">
        <v>36</v>
      </c>
      <c r="M140">
        <v>43</v>
      </c>
      <c r="N140">
        <v>46</v>
      </c>
      <c r="O140">
        <v>47</v>
      </c>
    </row>
    <row r="141" spans="1:15">
      <c r="A141" s="10"/>
      <c r="D141">
        <v>82</v>
      </c>
      <c r="E141" s="11">
        <v>0.16309999999999999</v>
      </c>
      <c r="F141">
        <v>2</v>
      </c>
      <c r="G141">
        <v>4</v>
      </c>
      <c r="H141">
        <v>13</v>
      </c>
      <c r="I141">
        <v>16</v>
      </c>
      <c r="J141">
        <v>22</v>
      </c>
      <c r="K141">
        <v>29</v>
      </c>
      <c r="L141">
        <v>30</v>
      </c>
      <c r="M141">
        <v>36</v>
      </c>
      <c r="N141">
        <v>43</v>
      </c>
      <c r="O141">
        <v>47</v>
      </c>
    </row>
    <row r="142" spans="1:15">
      <c r="A142" s="10"/>
      <c r="D142">
        <v>83</v>
      </c>
      <c r="E142" s="11">
        <v>0.15409999999999999</v>
      </c>
      <c r="F142">
        <v>2</v>
      </c>
      <c r="G142">
        <v>4</v>
      </c>
      <c r="H142">
        <v>16</v>
      </c>
      <c r="I142">
        <v>22</v>
      </c>
      <c r="J142">
        <v>29</v>
      </c>
      <c r="K142">
        <v>30</v>
      </c>
      <c r="L142">
        <v>36</v>
      </c>
      <c r="M142">
        <v>43</v>
      </c>
      <c r="N142">
        <v>44</v>
      </c>
      <c r="O142">
        <v>47</v>
      </c>
    </row>
    <row r="143" spans="1:15">
      <c r="A143" s="10"/>
      <c r="D143">
        <v>84</v>
      </c>
      <c r="E143" s="11">
        <v>0.1343</v>
      </c>
      <c r="F143">
        <v>4</v>
      </c>
      <c r="G143">
        <v>16</v>
      </c>
      <c r="H143">
        <v>22</v>
      </c>
      <c r="I143">
        <v>26</v>
      </c>
      <c r="J143">
        <v>29</v>
      </c>
      <c r="K143">
        <v>30</v>
      </c>
      <c r="L143">
        <v>36</v>
      </c>
      <c r="M143">
        <v>43</v>
      </c>
      <c r="N143">
        <v>44</v>
      </c>
      <c r="O143">
        <v>47</v>
      </c>
    </row>
    <row r="144" spans="1:15">
      <c r="A144" s="10"/>
      <c r="D144">
        <v>85</v>
      </c>
      <c r="E144" s="11">
        <v>0.1293</v>
      </c>
      <c r="F144">
        <v>4</v>
      </c>
      <c r="G144">
        <v>16</v>
      </c>
      <c r="H144">
        <v>22</v>
      </c>
      <c r="I144">
        <v>24</v>
      </c>
      <c r="J144">
        <v>26</v>
      </c>
      <c r="K144">
        <v>29</v>
      </c>
      <c r="L144">
        <v>36</v>
      </c>
      <c r="M144">
        <v>43</v>
      </c>
      <c r="N144">
        <v>44</v>
      </c>
      <c r="O144">
        <v>47</v>
      </c>
    </row>
    <row r="145" spans="1:15">
      <c r="A145" s="10"/>
      <c r="D145">
        <v>86</v>
      </c>
      <c r="E145" s="11">
        <v>0.1138</v>
      </c>
      <c r="F145">
        <v>4</v>
      </c>
      <c r="G145">
        <v>16</v>
      </c>
      <c r="H145">
        <v>22</v>
      </c>
      <c r="I145">
        <v>24</v>
      </c>
      <c r="J145">
        <v>26</v>
      </c>
      <c r="K145">
        <v>29</v>
      </c>
      <c r="L145">
        <v>34</v>
      </c>
      <c r="M145">
        <v>36</v>
      </c>
      <c r="N145">
        <v>44</v>
      </c>
      <c r="O145">
        <v>47</v>
      </c>
    </row>
    <row r="146" spans="1:15">
      <c r="A146" s="10"/>
      <c r="D146">
        <v>87</v>
      </c>
      <c r="E146" s="11">
        <v>0.1023</v>
      </c>
      <c r="F146">
        <v>16</v>
      </c>
      <c r="G146">
        <v>22</v>
      </c>
      <c r="H146">
        <v>24</v>
      </c>
      <c r="I146">
        <v>26</v>
      </c>
      <c r="J146">
        <v>29</v>
      </c>
      <c r="K146">
        <v>30</v>
      </c>
      <c r="L146">
        <v>34</v>
      </c>
      <c r="M146">
        <v>36</v>
      </c>
      <c r="N146">
        <v>44</v>
      </c>
      <c r="O146">
        <v>47</v>
      </c>
    </row>
    <row r="147" spans="1:15">
      <c r="A147" s="10"/>
      <c r="D147">
        <v>88</v>
      </c>
      <c r="E147" s="11">
        <v>9.5699999999999993E-2</v>
      </c>
      <c r="F147">
        <v>16</v>
      </c>
      <c r="G147">
        <v>22</v>
      </c>
      <c r="H147">
        <v>24</v>
      </c>
      <c r="I147">
        <v>29</v>
      </c>
      <c r="J147">
        <v>30</v>
      </c>
      <c r="K147">
        <v>34</v>
      </c>
      <c r="L147">
        <v>36</v>
      </c>
      <c r="M147">
        <v>44</v>
      </c>
      <c r="N147">
        <v>46</v>
      </c>
      <c r="O147">
        <v>47</v>
      </c>
    </row>
    <row r="148" spans="1:15">
      <c r="A148" s="10"/>
      <c r="D148">
        <v>89</v>
      </c>
      <c r="E148" s="11">
        <v>8.8200000000000001E-2</v>
      </c>
      <c r="F148">
        <v>4</v>
      </c>
      <c r="G148">
        <v>16</v>
      </c>
      <c r="H148">
        <v>22</v>
      </c>
      <c r="I148">
        <v>24</v>
      </c>
      <c r="J148">
        <v>30</v>
      </c>
      <c r="K148">
        <v>34</v>
      </c>
      <c r="L148">
        <v>36</v>
      </c>
      <c r="M148">
        <v>44</v>
      </c>
      <c r="N148">
        <v>46</v>
      </c>
      <c r="O148">
        <v>47</v>
      </c>
    </row>
    <row r="149" spans="1:15">
      <c r="A149" s="10"/>
      <c r="D149">
        <v>90</v>
      </c>
      <c r="E149" s="11">
        <v>8.6900000000000005E-2</v>
      </c>
      <c r="F149">
        <v>4</v>
      </c>
      <c r="G149">
        <v>16</v>
      </c>
      <c r="H149">
        <v>22</v>
      </c>
      <c r="I149">
        <v>24</v>
      </c>
      <c r="J149">
        <v>29</v>
      </c>
      <c r="K149">
        <v>30</v>
      </c>
      <c r="L149">
        <v>34</v>
      </c>
      <c r="M149">
        <v>36</v>
      </c>
      <c r="N149">
        <v>46</v>
      </c>
      <c r="O149">
        <v>47</v>
      </c>
    </row>
    <row r="150" spans="1:15">
      <c r="A150" s="10"/>
      <c r="D150">
        <v>91</v>
      </c>
      <c r="E150" s="11">
        <v>0</v>
      </c>
      <c r="F150">
        <v>4</v>
      </c>
      <c r="G150">
        <v>8</v>
      </c>
      <c r="H150">
        <v>16</v>
      </c>
      <c r="I150">
        <v>22</v>
      </c>
      <c r="J150">
        <v>24</v>
      </c>
      <c r="K150">
        <v>29</v>
      </c>
      <c r="L150">
        <v>30</v>
      </c>
      <c r="M150">
        <v>36</v>
      </c>
      <c r="N150">
        <v>46</v>
      </c>
      <c r="O150">
        <v>47</v>
      </c>
    </row>
  </sheetData>
  <sortState ref="BK5:BK58">
    <sortCondition ref="BK5:BK58"/>
  </sortState>
  <mergeCells count="3">
    <mergeCell ref="AL3:AS3"/>
    <mergeCell ref="AU3:BB3"/>
    <mergeCell ref="BD3:BK3"/>
  </mergeCells>
  <phoneticPr fontId="4" type="noConversion"/>
  <printOptions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43" workbookViewId="0">
      <selection sqref="A1:L55"/>
    </sheetView>
  </sheetViews>
  <sheetFormatPr baseColWidth="10" defaultRowHeight="15" x14ac:dyDescent="0"/>
  <sheetData>
    <row r="1" spans="1:12">
      <c r="A1" s="1" t="s">
        <v>54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53</v>
      </c>
      <c r="L1" s="1" t="s">
        <v>10</v>
      </c>
    </row>
    <row r="2" spans="1:12">
      <c r="A2">
        <v>1</v>
      </c>
      <c r="B2" s="25">
        <v>1.002</v>
      </c>
      <c r="C2">
        <v>1</v>
      </c>
      <c r="D2">
        <v>49</v>
      </c>
      <c r="E2" s="25">
        <v>8.33</v>
      </c>
      <c r="F2" s="25">
        <v>0.88</v>
      </c>
      <c r="G2">
        <v>2</v>
      </c>
      <c r="H2">
        <v>5</v>
      </c>
      <c r="I2">
        <v>3</v>
      </c>
      <c r="J2">
        <v>48</v>
      </c>
      <c r="K2">
        <v>0</v>
      </c>
      <c r="L2" s="25">
        <v>60.8</v>
      </c>
    </row>
    <row r="3" spans="1:12">
      <c r="A3">
        <v>2</v>
      </c>
      <c r="B3" s="25">
        <v>0.90700000000000003</v>
      </c>
      <c r="C3">
        <v>2</v>
      </c>
      <c r="D3">
        <v>40</v>
      </c>
      <c r="E3" s="25">
        <v>5.16</v>
      </c>
      <c r="F3" s="25">
        <v>1.5920000000000001</v>
      </c>
      <c r="G3">
        <v>0</v>
      </c>
      <c r="H3">
        <v>8</v>
      </c>
      <c r="I3">
        <v>4</v>
      </c>
      <c r="J3">
        <v>87</v>
      </c>
      <c r="K3">
        <v>0</v>
      </c>
      <c r="L3" s="25">
        <v>67.900000000000006</v>
      </c>
    </row>
    <row r="4" spans="1:12">
      <c r="A4">
        <v>3</v>
      </c>
      <c r="B4" s="25">
        <v>0.8</v>
      </c>
      <c r="C4">
        <v>1</v>
      </c>
      <c r="D4">
        <v>40</v>
      </c>
      <c r="E4" s="25">
        <v>5.16</v>
      </c>
      <c r="F4" s="25">
        <v>0.72</v>
      </c>
      <c r="G4">
        <v>0</v>
      </c>
      <c r="H4">
        <v>4</v>
      </c>
      <c r="I4">
        <v>2</v>
      </c>
      <c r="J4">
        <v>49</v>
      </c>
      <c r="K4">
        <v>0</v>
      </c>
      <c r="L4" s="25">
        <v>71</v>
      </c>
    </row>
    <row r="5" spans="1:12">
      <c r="A5">
        <v>4</v>
      </c>
      <c r="B5" s="25">
        <v>1.103</v>
      </c>
      <c r="C5">
        <v>1</v>
      </c>
      <c r="D5">
        <v>53</v>
      </c>
      <c r="E5" s="25">
        <v>6.7309999999999999</v>
      </c>
      <c r="F5" s="25">
        <v>1.45</v>
      </c>
      <c r="G5">
        <v>2</v>
      </c>
      <c r="H5">
        <v>6</v>
      </c>
      <c r="I5">
        <v>3</v>
      </c>
      <c r="J5">
        <v>48</v>
      </c>
      <c r="K5">
        <v>1</v>
      </c>
      <c r="L5" s="25">
        <v>72.900000000000006</v>
      </c>
    </row>
    <row r="6" spans="1:12">
      <c r="A6">
        <v>5</v>
      </c>
      <c r="B6" s="25">
        <v>0.94799999999999995</v>
      </c>
      <c r="C6">
        <v>1</v>
      </c>
      <c r="D6">
        <v>60</v>
      </c>
      <c r="E6" s="25">
        <v>7.2</v>
      </c>
      <c r="F6" s="25">
        <v>1.522</v>
      </c>
      <c r="G6">
        <v>0</v>
      </c>
      <c r="H6">
        <v>6</v>
      </c>
      <c r="I6">
        <v>3</v>
      </c>
      <c r="J6">
        <v>40</v>
      </c>
      <c r="K6">
        <v>0</v>
      </c>
      <c r="L6" s="25">
        <v>72.900000000000006</v>
      </c>
    </row>
    <row r="7" spans="1:12">
      <c r="A7">
        <v>6</v>
      </c>
      <c r="B7" s="25">
        <v>1.0009999999999999</v>
      </c>
      <c r="C7">
        <v>1</v>
      </c>
      <c r="D7">
        <v>48</v>
      </c>
      <c r="E7" s="25">
        <v>8.16</v>
      </c>
      <c r="F7" s="25">
        <v>0.88</v>
      </c>
      <c r="G7">
        <v>2</v>
      </c>
      <c r="H7">
        <v>4</v>
      </c>
      <c r="I7">
        <v>3</v>
      </c>
      <c r="J7">
        <v>48</v>
      </c>
      <c r="K7">
        <v>0</v>
      </c>
      <c r="L7" s="25">
        <v>69.900000000000006</v>
      </c>
    </row>
    <row r="8" spans="1:12">
      <c r="A8">
        <v>7</v>
      </c>
      <c r="B8" s="25">
        <v>0.76200000000000001</v>
      </c>
      <c r="C8">
        <v>1</v>
      </c>
      <c r="D8">
        <v>40</v>
      </c>
      <c r="E8" s="25">
        <v>5.16</v>
      </c>
      <c r="F8" s="25">
        <v>0.97899999999999998</v>
      </c>
      <c r="G8">
        <v>0</v>
      </c>
      <c r="H8">
        <v>5</v>
      </c>
      <c r="I8">
        <v>3</v>
      </c>
      <c r="J8">
        <v>59</v>
      </c>
      <c r="K8">
        <v>0</v>
      </c>
      <c r="L8" s="25">
        <v>79</v>
      </c>
    </row>
    <row r="9" spans="1:12">
      <c r="A9">
        <v>8</v>
      </c>
      <c r="B9" s="25">
        <v>1.2490000000000001</v>
      </c>
      <c r="C9">
        <v>2</v>
      </c>
      <c r="D9">
        <v>60</v>
      </c>
      <c r="E9" s="25">
        <v>7.2</v>
      </c>
      <c r="F9" s="25">
        <v>1.8140000000000001</v>
      </c>
      <c r="G9">
        <v>1</v>
      </c>
      <c r="H9">
        <v>7</v>
      </c>
      <c r="I9">
        <v>3</v>
      </c>
      <c r="J9">
        <v>39</v>
      </c>
      <c r="K9">
        <v>1</v>
      </c>
      <c r="L9" s="25">
        <v>85.5</v>
      </c>
    </row>
    <row r="10" spans="1:12">
      <c r="A10">
        <v>9</v>
      </c>
      <c r="B10" s="25">
        <v>1.032</v>
      </c>
      <c r="C10">
        <v>1</v>
      </c>
      <c r="D10">
        <v>80</v>
      </c>
      <c r="E10" s="25">
        <v>10.32</v>
      </c>
      <c r="F10" s="25">
        <v>1.593</v>
      </c>
      <c r="G10">
        <v>1</v>
      </c>
      <c r="H10">
        <v>6</v>
      </c>
      <c r="I10">
        <v>3</v>
      </c>
      <c r="J10">
        <v>60</v>
      </c>
      <c r="K10">
        <v>1</v>
      </c>
      <c r="L10" s="25">
        <v>85.7</v>
      </c>
    </row>
    <row r="11" spans="1:12">
      <c r="A11">
        <v>10</v>
      </c>
      <c r="B11" s="25">
        <v>1.016</v>
      </c>
      <c r="C11">
        <v>2</v>
      </c>
      <c r="D11">
        <v>65</v>
      </c>
      <c r="E11" s="25">
        <v>7.8</v>
      </c>
      <c r="F11" s="25">
        <v>1.016</v>
      </c>
      <c r="G11">
        <v>2</v>
      </c>
      <c r="H11">
        <v>7</v>
      </c>
      <c r="I11">
        <v>3</v>
      </c>
      <c r="J11">
        <v>39</v>
      </c>
      <c r="K11">
        <v>0</v>
      </c>
      <c r="L11" s="25">
        <v>107.5</v>
      </c>
    </row>
    <row r="12" spans="1:12">
      <c r="A12">
        <v>11</v>
      </c>
      <c r="B12" s="25">
        <v>1.591</v>
      </c>
      <c r="C12">
        <v>3</v>
      </c>
      <c r="D12">
        <v>60</v>
      </c>
      <c r="E12" s="25">
        <v>8.82</v>
      </c>
      <c r="F12" s="25">
        <v>1.5509999999999999</v>
      </c>
      <c r="G12">
        <v>1</v>
      </c>
      <c r="H12">
        <v>7</v>
      </c>
      <c r="I12">
        <v>3</v>
      </c>
      <c r="J12">
        <v>37</v>
      </c>
      <c r="K12">
        <v>1</v>
      </c>
      <c r="L12" s="25">
        <v>115</v>
      </c>
    </row>
    <row r="13" spans="1:12">
      <c r="A13">
        <v>12</v>
      </c>
      <c r="B13" s="25">
        <v>1.35</v>
      </c>
      <c r="C13">
        <v>3</v>
      </c>
      <c r="D13">
        <v>60</v>
      </c>
      <c r="E13" s="25">
        <v>8.0399999999999991</v>
      </c>
      <c r="F13" s="25">
        <v>1.6779999999999999</v>
      </c>
      <c r="G13">
        <v>1</v>
      </c>
      <c r="H13">
        <v>8</v>
      </c>
      <c r="I13">
        <v>4</v>
      </c>
      <c r="J13">
        <v>45</v>
      </c>
      <c r="K13">
        <v>1</v>
      </c>
      <c r="L13" s="25">
        <v>118.7</v>
      </c>
    </row>
    <row r="14" spans="1:12">
      <c r="A14">
        <v>13</v>
      </c>
      <c r="B14" s="25">
        <v>1.905</v>
      </c>
      <c r="C14">
        <v>3</v>
      </c>
      <c r="D14">
        <v>90</v>
      </c>
      <c r="E14" s="25">
        <v>13.05</v>
      </c>
      <c r="F14" s="25">
        <v>2.39</v>
      </c>
      <c r="G14">
        <v>2</v>
      </c>
      <c r="H14">
        <v>8</v>
      </c>
      <c r="I14">
        <v>4</v>
      </c>
      <c r="J14">
        <v>36</v>
      </c>
      <c r="K14">
        <v>1</v>
      </c>
      <c r="L14" s="25">
        <v>120</v>
      </c>
    </row>
    <row r="15" spans="1:12">
      <c r="A15">
        <v>14</v>
      </c>
      <c r="B15" s="25">
        <v>1.9379999999999999</v>
      </c>
      <c r="C15">
        <v>3</v>
      </c>
      <c r="D15">
        <v>86</v>
      </c>
      <c r="E15" s="25">
        <v>11.18</v>
      </c>
      <c r="F15" s="25">
        <v>2.2999999999999998</v>
      </c>
      <c r="G15">
        <v>2</v>
      </c>
      <c r="H15">
        <v>8</v>
      </c>
      <c r="I15">
        <v>4</v>
      </c>
      <c r="J15">
        <v>32</v>
      </c>
      <c r="K15">
        <v>1</v>
      </c>
      <c r="L15" s="25">
        <v>124.9</v>
      </c>
    </row>
    <row r="16" spans="1:12">
      <c r="A16">
        <v>15</v>
      </c>
      <c r="B16" s="25">
        <v>1.7649999999999999</v>
      </c>
      <c r="C16">
        <v>2</v>
      </c>
      <c r="D16">
        <v>87</v>
      </c>
      <c r="E16" s="25">
        <v>15.66</v>
      </c>
      <c r="F16" s="25">
        <v>1.6439999999999999</v>
      </c>
      <c r="G16">
        <v>2</v>
      </c>
      <c r="H16">
        <v>7</v>
      </c>
      <c r="I16">
        <v>4</v>
      </c>
      <c r="J16">
        <v>32</v>
      </c>
      <c r="K16">
        <v>1</v>
      </c>
      <c r="L16" s="25">
        <v>124.9</v>
      </c>
    </row>
    <row r="17" spans="1:12">
      <c r="A17">
        <v>16</v>
      </c>
      <c r="B17" s="25">
        <v>2.08</v>
      </c>
      <c r="C17">
        <v>2</v>
      </c>
      <c r="D17">
        <v>85</v>
      </c>
      <c r="E17" s="25">
        <v>11.9</v>
      </c>
      <c r="F17" s="25">
        <v>1.86</v>
      </c>
      <c r="G17">
        <v>2</v>
      </c>
      <c r="H17">
        <v>8</v>
      </c>
      <c r="I17">
        <v>3</v>
      </c>
      <c r="J17">
        <v>12</v>
      </c>
      <c r="K17">
        <v>1</v>
      </c>
      <c r="L17" s="25">
        <v>129.5</v>
      </c>
    </row>
    <row r="18" spans="1:12">
      <c r="A18">
        <v>17</v>
      </c>
      <c r="B18" s="25">
        <v>1.9610000000000001</v>
      </c>
      <c r="C18">
        <v>2</v>
      </c>
      <c r="D18">
        <v>80</v>
      </c>
      <c r="E18" s="25">
        <v>12.48</v>
      </c>
      <c r="F18" s="25">
        <v>1.718</v>
      </c>
      <c r="G18">
        <v>2</v>
      </c>
      <c r="H18">
        <v>6</v>
      </c>
      <c r="I18">
        <v>3</v>
      </c>
      <c r="J18">
        <v>30</v>
      </c>
      <c r="K18">
        <v>1</v>
      </c>
      <c r="L18" s="25">
        <v>134</v>
      </c>
    </row>
    <row r="19" spans="1:12">
      <c r="A19">
        <v>18</v>
      </c>
      <c r="B19" s="25">
        <v>1.506</v>
      </c>
      <c r="C19">
        <v>2</v>
      </c>
      <c r="D19">
        <v>100</v>
      </c>
      <c r="E19" s="25">
        <v>16</v>
      </c>
      <c r="F19" s="25">
        <v>1.3480000000000001</v>
      </c>
      <c r="G19">
        <v>3</v>
      </c>
      <c r="H19">
        <v>6</v>
      </c>
      <c r="I19">
        <v>3</v>
      </c>
      <c r="J19">
        <v>36</v>
      </c>
      <c r="K19">
        <v>0</v>
      </c>
      <c r="L19" s="25">
        <v>136</v>
      </c>
    </row>
    <row r="20" spans="1:12">
      <c r="A20">
        <v>19</v>
      </c>
      <c r="B20" s="25">
        <v>1.84</v>
      </c>
      <c r="C20">
        <v>3</v>
      </c>
      <c r="D20">
        <v>100</v>
      </c>
      <c r="E20" s="25">
        <v>15</v>
      </c>
      <c r="F20" s="25">
        <v>2.0619999999999998</v>
      </c>
      <c r="G20">
        <v>2</v>
      </c>
      <c r="H20">
        <v>8</v>
      </c>
      <c r="I20">
        <v>4</v>
      </c>
      <c r="J20">
        <v>33</v>
      </c>
      <c r="K20">
        <v>0</v>
      </c>
      <c r="L20" s="25">
        <v>139</v>
      </c>
    </row>
    <row r="21" spans="1:12">
      <c r="A21">
        <v>20</v>
      </c>
      <c r="B21" s="25">
        <v>1.65</v>
      </c>
      <c r="C21">
        <v>3</v>
      </c>
      <c r="D21">
        <v>48</v>
      </c>
      <c r="E21" s="25">
        <v>6.96</v>
      </c>
      <c r="F21" s="25">
        <v>2.0760000000000001</v>
      </c>
      <c r="G21">
        <v>2</v>
      </c>
      <c r="H21">
        <v>8</v>
      </c>
      <c r="I21">
        <v>4</v>
      </c>
      <c r="J21">
        <v>35</v>
      </c>
      <c r="K21">
        <v>1</v>
      </c>
      <c r="L21" s="25">
        <v>139.9</v>
      </c>
    </row>
    <row r="22" spans="1:12">
      <c r="A22">
        <v>21</v>
      </c>
      <c r="B22" s="25">
        <v>2.0920000000000001</v>
      </c>
      <c r="C22">
        <v>3</v>
      </c>
      <c r="D22">
        <v>50</v>
      </c>
      <c r="E22" s="25">
        <v>6.5</v>
      </c>
      <c r="F22" s="25">
        <v>2.3479999999999999</v>
      </c>
      <c r="G22">
        <v>2</v>
      </c>
      <c r="H22">
        <v>9</v>
      </c>
      <c r="I22">
        <v>5</v>
      </c>
      <c r="J22">
        <v>35</v>
      </c>
      <c r="K22">
        <v>1</v>
      </c>
      <c r="L22" s="25">
        <v>144.9</v>
      </c>
    </row>
    <row r="23" spans="1:12">
      <c r="A23">
        <v>22</v>
      </c>
      <c r="B23" s="25">
        <v>2.0449999999999999</v>
      </c>
      <c r="C23">
        <v>3</v>
      </c>
      <c r="D23">
        <v>127</v>
      </c>
      <c r="E23" s="25">
        <v>19.05</v>
      </c>
      <c r="F23" s="25">
        <v>2.1440000000000001</v>
      </c>
      <c r="G23">
        <v>2</v>
      </c>
      <c r="H23">
        <v>8</v>
      </c>
      <c r="I23">
        <v>3</v>
      </c>
      <c r="J23">
        <v>35</v>
      </c>
      <c r="K23">
        <v>1</v>
      </c>
      <c r="L23" s="25">
        <v>147</v>
      </c>
    </row>
    <row r="24" spans="1:12">
      <c r="A24">
        <v>23</v>
      </c>
      <c r="B24" s="25">
        <v>2.133</v>
      </c>
      <c r="C24">
        <v>4</v>
      </c>
      <c r="D24">
        <v>85</v>
      </c>
      <c r="E24" s="25">
        <v>12.75</v>
      </c>
      <c r="F24" s="25">
        <v>2.09</v>
      </c>
      <c r="G24">
        <v>2</v>
      </c>
      <c r="H24">
        <v>7</v>
      </c>
      <c r="I24">
        <v>3</v>
      </c>
      <c r="J24">
        <v>22</v>
      </c>
      <c r="K24">
        <v>2</v>
      </c>
      <c r="L24" s="25">
        <v>167.9</v>
      </c>
    </row>
    <row r="25" spans="1:12">
      <c r="A25">
        <v>24</v>
      </c>
      <c r="B25" s="25">
        <v>1.2649999999999999</v>
      </c>
      <c r="C25">
        <v>2</v>
      </c>
      <c r="D25">
        <v>53</v>
      </c>
      <c r="E25" s="25">
        <v>6.0949999999999998</v>
      </c>
      <c r="F25" s="25">
        <v>1.65</v>
      </c>
      <c r="G25">
        <v>1</v>
      </c>
      <c r="H25">
        <v>6</v>
      </c>
      <c r="I25">
        <v>4</v>
      </c>
      <c r="J25">
        <v>46</v>
      </c>
      <c r="K25">
        <v>0</v>
      </c>
      <c r="L25" s="25">
        <v>50</v>
      </c>
    </row>
    <row r="26" spans="1:12">
      <c r="A26">
        <v>25</v>
      </c>
      <c r="B26" s="25">
        <v>0.88700000000000001</v>
      </c>
      <c r="C26">
        <v>1</v>
      </c>
      <c r="D26">
        <v>60</v>
      </c>
      <c r="E26" s="25">
        <v>6.9</v>
      </c>
      <c r="F26" s="25">
        <v>1.1100000000000001</v>
      </c>
      <c r="G26">
        <v>1</v>
      </c>
      <c r="H26">
        <v>7</v>
      </c>
      <c r="I26">
        <v>3</v>
      </c>
      <c r="J26">
        <v>47</v>
      </c>
      <c r="K26">
        <v>1</v>
      </c>
      <c r="L26" s="25">
        <v>84.5</v>
      </c>
    </row>
    <row r="27" spans="1:12">
      <c r="A27">
        <v>26</v>
      </c>
      <c r="B27" s="25">
        <v>1.1859999999999999</v>
      </c>
      <c r="C27">
        <v>1</v>
      </c>
      <c r="D27">
        <v>54</v>
      </c>
      <c r="E27" s="25">
        <v>6.3179999999999996</v>
      </c>
      <c r="F27" s="25">
        <v>1.238</v>
      </c>
      <c r="G27">
        <v>1</v>
      </c>
      <c r="H27">
        <v>6</v>
      </c>
      <c r="I27">
        <v>3</v>
      </c>
      <c r="J27">
        <v>47</v>
      </c>
      <c r="K27">
        <v>1</v>
      </c>
      <c r="L27" s="25">
        <v>72</v>
      </c>
    </row>
    <row r="28" spans="1:12">
      <c r="A28">
        <v>27</v>
      </c>
      <c r="B28" s="25">
        <v>0.94499999999999995</v>
      </c>
      <c r="C28">
        <v>1</v>
      </c>
      <c r="D28">
        <v>52</v>
      </c>
      <c r="E28" s="25">
        <v>5.98</v>
      </c>
      <c r="F28" s="25">
        <v>0.96199999999999997</v>
      </c>
      <c r="G28">
        <v>1</v>
      </c>
      <c r="H28">
        <v>6</v>
      </c>
      <c r="I28">
        <v>3</v>
      </c>
      <c r="J28">
        <v>46</v>
      </c>
      <c r="K28">
        <v>0</v>
      </c>
      <c r="L28" s="25">
        <v>70</v>
      </c>
    </row>
    <row r="29" spans="1:12">
      <c r="A29">
        <v>28</v>
      </c>
      <c r="B29" s="25">
        <v>0.77400000000000002</v>
      </c>
      <c r="C29">
        <v>1</v>
      </c>
      <c r="D29">
        <v>50</v>
      </c>
      <c r="E29" s="25">
        <v>7.4</v>
      </c>
      <c r="F29" s="25">
        <v>1.02</v>
      </c>
      <c r="G29">
        <v>1</v>
      </c>
      <c r="H29">
        <v>6</v>
      </c>
      <c r="I29">
        <v>3</v>
      </c>
      <c r="J29">
        <v>58</v>
      </c>
      <c r="K29">
        <v>0</v>
      </c>
      <c r="L29" s="25">
        <v>64.900000000000006</v>
      </c>
    </row>
    <row r="30" spans="1:12">
      <c r="A30">
        <v>29</v>
      </c>
      <c r="B30" s="25">
        <v>1.5629999999999999</v>
      </c>
      <c r="C30">
        <v>1</v>
      </c>
      <c r="D30">
        <v>60</v>
      </c>
      <c r="E30" s="25">
        <v>8.8800000000000008</v>
      </c>
      <c r="F30" s="25">
        <v>0.92600000000000005</v>
      </c>
      <c r="G30">
        <v>1</v>
      </c>
      <c r="H30">
        <v>5</v>
      </c>
      <c r="I30">
        <v>2</v>
      </c>
      <c r="J30">
        <v>60</v>
      </c>
      <c r="K30">
        <v>1</v>
      </c>
      <c r="L30" s="25">
        <v>83.1</v>
      </c>
    </row>
    <row r="31" spans="1:12">
      <c r="A31">
        <v>30</v>
      </c>
      <c r="B31" s="25">
        <v>1.1539999999999999</v>
      </c>
      <c r="C31">
        <v>1</v>
      </c>
      <c r="D31">
        <v>56</v>
      </c>
      <c r="E31" s="25">
        <v>6.7759999999999998</v>
      </c>
      <c r="F31" s="25">
        <v>1.1539999999999999</v>
      </c>
      <c r="G31">
        <v>2</v>
      </c>
      <c r="H31">
        <v>6</v>
      </c>
      <c r="I31">
        <v>3</v>
      </c>
      <c r="J31">
        <v>45</v>
      </c>
      <c r="K31">
        <v>2</v>
      </c>
      <c r="L31" s="25">
        <v>89</v>
      </c>
    </row>
    <row r="32" spans="1:12">
      <c r="A32">
        <v>31</v>
      </c>
      <c r="B32" s="25">
        <v>1.2849999999999999</v>
      </c>
      <c r="C32">
        <v>2</v>
      </c>
      <c r="D32">
        <v>50</v>
      </c>
      <c r="E32" s="25">
        <v>6.25</v>
      </c>
      <c r="F32" s="25">
        <v>1.4990000000000001</v>
      </c>
      <c r="G32">
        <v>2</v>
      </c>
      <c r="H32">
        <v>6</v>
      </c>
      <c r="I32">
        <v>4</v>
      </c>
      <c r="J32">
        <v>47</v>
      </c>
      <c r="K32">
        <v>1</v>
      </c>
      <c r="L32" s="25">
        <v>87.5</v>
      </c>
    </row>
    <row r="33" spans="1:12">
      <c r="A33">
        <v>32</v>
      </c>
      <c r="B33" s="25">
        <v>1.0960000000000001</v>
      </c>
      <c r="C33">
        <v>1</v>
      </c>
      <c r="D33">
        <v>153</v>
      </c>
      <c r="E33" s="25">
        <v>17.594999999999999</v>
      </c>
      <c r="F33" s="25">
        <v>1.1910000000000001</v>
      </c>
      <c r="G33">
        <v>2</v>
      </c>
      <c r="H33">
        <v>6</v>
      </c>
      <c r="I33">
        <v>3</v>
      </c>
      <c r="J33">
        <v>47</v>
      </c>
      <c r="K33">
        <v>0</v>
      </c>
      <c r="L33" s="25">
        <v>87</v>
      </c>
    </row>
    <row r="34" spans="1:12">
      <c r="A34">
        <v>33</v>
      </c>
      <c r="B34" s="25">
        <v>1.6619999999999999</v>
      </c>
      <c r="C34">
        <v>1</v>
      </c>
      <c r="D34">
        <v>40</v>
      </c>
      <c r="E34" s="25">
        <v>5.08</v>
      </c>
      <c r="F34" s="25">
        <v>1.1279999999999999</v>
      </c>
      <c r="G34">
        <v>1</v>
      </c>
      <c r="H34">
        <v>6</v>
      </c>
      <c r="I34">
        <v>3</v>
      </c>
      <c r="J34">
        <v>58</v>
      </c>
      <c r="K34">
        <v>0</v>
      </c>
      <c r="L34" s="25">
        <v>117.5</v>
      </c>
    </row>
    <row r="35" spans="1:12">
      <c r="A35">
        <v>34</v>
      </c>
      <c r="B35" s="25">
        <v>2.5169999999999999</v>
      </c>
      <c r="C35">
        <v>1</v>
      </c>
      <c r="D35">
        <v>40</v>
      </c>
      <c r="E35" s="25">
        <v>5.4</v>
      </c>
      <c r="F35" s="25">
        <v>1.2749999999999999</v>
      </c>
      <c r="G35">
        <v>1</v>
      </c>
      <c r="H35">
        <v>5</v>
      </c>
      <c r="I35">
        <v>2</v>
      </c>
      <c r="J35">
        <v>46</v>
      </c>
      <c r="K35">
        <v>0</v>
      </c>
      <c r="L35" s="25">
        <v>116.5</v>
      </c>
    </row>
    <row r="36" spans="1:12">
      <c r="A36">
        <v>35</v>
      </c>
      <c r="B36" s="25">
        <v>1.978</v>
      </c>
      <c r="C36">
        <v>3</v>
      </c>
      <c r="D36">
        <v>40</v>
      </c>
      <c r="E36" s="25">
        <v>4.8</v>
      </c>
      <c r="F36" s="25">
        <v>1.4950000000000001</v>
      </c>
      <c r="G36">
        <v>2</v>
      </c>
      <c r="H36">
        <v>6</v>
      </c>
      <c r="I36">
        <v>3</v>
      </c>
      <c r="J36">
        <v>15</v>
      </c>
      <c r="K36">
        <v>1</v>
      </c>
      <c r="L36" s="25">
        <v>127.9</v>
      </c>
    </row>
    <row r="37" spans="1:12">
      <c r="A37">
        <v>36</v>
      </c>
      <c r="B37" s="25">
        <v>2.738</v>
      </c>
      <c r="C37">
        <v>1</v>
      </c>
      <c r="D37">
        <v>48</v>
      </c>
      <c r="E37" s="25">
        <v>6.3360000000000003</v>
      </c>
      <c r="F37" s="25">
        <v>1.3759999999999999</v>
      </c>
      <c r="G37">
        <v>2</v>
      </c>
      <c r="H37">
        <v>7</v>
      </c>
      <c r="I37">
        <v>3</v>
      </c>
      <c r="J37">
        <v>61</v>
      </c>
      <c r="K37">
        <v>1</v>
      </c>
      <c r="L37" s="25">
        <v>140.9</v>
      </c>
    </row>
    <row r="38" spans="1:12">
      <c r="A38">
        <v>37</v>
      </c>
      <c r="B38" s="25">
        <v>2.2000000000000002</v>
      </c>
      <c r="C38">
        <v>1</v>
      </c>
      <c r="D38">
        <v>40</v>
      </c>
      <c r="E38" s="25">
        <v>5.08</v>
      </c>
      <c r="F38" s="25">
        <v>1.3440000000000001</v>
      </c>
      <c r="G38">
        <v>1</v>
      </c>
      <c r="H38">
        <v>6</v>
      </c>
      <c r="I38">
        <v>3</v>
      </c>
      <c r="J38">
        <v>61</v>
      </c>
      <c r="K38">
        <v>1</v>
      </c>
      <c r="L38" s="25">
        <v>150</v>
      </c>
    </row>
    <row r="39" spans="1:12">
      <c r="A39">
        <v>38</v>
      </c>
      <c r="B39" s="25">
        <v>2.52</v>
      </c>
      <c r="C39">
        <v>1</v>
      </c>
      <c r="D39">
        <v>50</v>
      </c>
      <c r="E39" s="25">
        <v>6.55</v>
      </c>
      <c r="F39" s="25">
        <v>1.7849999999999999</v>
      </c>
      <c r="G39">
        <v>2</v>
      </c>
      <c r="H39">
        <v>6</v>
      </c>
      <c r="I39">
        <v>3</v>
      </c>
      <c r="J39">
        <v>70</v>
      </c>
      <c r="K39">
        <v>1</v>
      </c>
      <c r="L39" s="25">
        <v>158</v>
      </c>
    </row>
    <row r="40" spans="1:12">
      <c r="A40">
        <v>39</v>
      </c>
      <c r="B40" s="25">
        <v>2.7559999999999998</v>
      </c>
      <c r="C40">
        <v>2</v>
      </c>
      <c r="D40">
        <v>48</v>
      </c>
      <c r="E40" s="25">
        <v>6.3360000000000003</v>
      </c>
      <c r="F40" s="25">
        <v>1.58</v>
      </c>
      <c r="G40">
        <v>2</v>
      </c>
      <c r="H40">
        <v>8</v>
      </c>
      <c r="I40">
        <v>3</v>
      </c>
      <c r="J40">
        <v>69</v>
      </c>
      <c r="K40">
        <v>1</v>
      </c>
      <c r="L40" s="25">
        <v>160</v>
      </c>
    </row>
    <row r="41" spans="1:12">
      <c r="A41">
        <v>40</v>
      </c>
      <c r="B41" s="25">
        <v>2.1739999999999999</v>
      </c>
      <c r="C41">
        <v>2</v>
      </c>
      <c r="D41">
        <v>40</v>
      </c>
      <c r="E41" s="25">
        <v>5.4</v>
      </c>
      <c r="F41" s="25">
        <v>1.335</v>
      </c>
      <c r="G41">
        <v>1</v>
      </c>
      <c r="H41">
        <v>6</v>
      </c>
      <c r="I41">
        <v>3</v>
      </c>
      <c r="J41">
        <v>70</v>
      </c>
      <c r="K41">
        <v>1</v>
      </c>
      <c r="L41" s="25">
        <v>161</v>
      </c>
    </row>
    <row r="42" spans="1:12">
      <c r="A42">
        <v>41</v>
      </c>
      <c r="B42" s="25">
        <v>3.54</v>
      </c>
      <c r="C42">
        <v>2</v>
      </c>
      <c r="D42">
        <v>50</v>
      </c>
      <c r="E42" s="25">
        <v>7.5</v>
      </c>
      <c r="F42" s="25">
        <v>2.1</v>
      </c>
      <c r="G42">
        <v>2</v>
      </c>
      <c r="H42">
        <v>8</v>
      </c>
      <c r="I42">
        <v>4</v>
      </c>
      <c r="J42">
        <v>65</v>
      </c>
      <c r="K42">
        <v>1</v>
      </c>
      <c r="L42" s="25">
        <v>204.5</v>
      </c>
    </row>
    <row r="43" spans="1:12">
      <c r="A43">
        <v>42</v>
      </c>
      <c r="B43" s="25">
        <v>2.7759999999999998</v>
      </c>
      <c r="C43">
        <v>3</v>
      </c>
      <c r="D43">
        <v>60</v>
      </c>
      <c r="E43" s="25">
        <v>8.1</v>
      </c>
      <c r="F43" s="25">
        <v>2.048</v>
      </c>
      <c r="G43">
        <v>0</v>
      </c>
      <c r="H43">
        <v>10</v>
      </c>
      <c r="I43">
        <v>4</v>
      </c>
      <c r="J43">
        <v>71</v>
      </c>
      <c r="K43">
        <v>1</v>
      </c>
      <c r="L43" s="25">
        <v>210</v>
      </c>
    </row>
    <row r="44" spans="1:12">
      <c r="A44">
        <v>43</v>
      </c>
      <c r="B44" s="25">
        <v>3.9239999999999999</v>
      </c>
      <c r="C44">
        <v>4</v>
      </c>
      <c r="D44">
        <v>45</v>
      </c>
      <c r="E44" s="25">
        <v>6.84</v>
      </c>
      <c r="F44" s="25">
        <v>2.1440000000000001</v>
      </c>
      <c r="G44">
        <v>2</v>
      </c>
      <c r="H44">
        <v>8</v>
      </c>
      <c r="I44">
        <v>4</v>
      </c>
      <c r="J44">
        <v>68</v>
      </c>
      <c r="K44">
        <v>2</v>
      </c>
      <c r="L44" s="25">
        <v>225</v>
      </c>
    </row>
    <row r="45" spans="1:12">
      <c r="A45">
        <v>44</v>
      </c>
      <c r="B45" s="25">
        <v>4.6680000000000001</v>
      </c>
      <c r="C45">
        <v>3</v>
      </c>
      <c r="D45">
        <v>50</v>
      </c>
      <c r="E45" s="25">
        <v>6.4</v>
      </c>
      <c r="F45" s="25">
        <v>2.0950000000000002</v>
      </c>
      <c r="G45">
        <v>2</v>
      </c>
      <c r="H45">
        <v>8</v>
      </c>
      <c r="I45">
        <v>4</v>
      </c>
      <c r="J45">
        <v>32</v>
      </c>
      <c r="K45">
        <v>1</v>
      </c>
      <c r="L45" s="25">
        <v>235</v>
      </c>
    </row>
    <row r="46" spans="1:12">
      <c r="A46">
        <v>45</v>
      </c>
      <c r="B46" s="25">
        <v>4.4390000000000001</v>
      </c>
      <c r="C46">
        <v>4</v>
      </c>
      <c r="D46">
        <v>53</v>
      </c>
      <c r="E46" s="25">
        <v>7.95</v>
      </c>
      <c r="F46" s="25">
        <v>3.073</v>
      </c>
      <c r="G46">
        <v>2</v>
      </c>
      <c r="H46">
        <v>10</v>
      </c>
      <c r="I46">
        <v>5</v>
      </c>
      <c r="J46">
        <v>50</v>
      </c>
      <c r="K46">
        <v>1</v>
      </c>
      <c r="L46" s="25">
        <v>256.5</v>
      </c>
    </row>
    <row r="47" spans="1:12">
      <c r="A47">
        <v>46</v>
      </c>
      <c r="B47" s="25">
        <v>4.3810000000000002</v>
      </c>
      <c r="C47">
        <v>3</v>
      </c>
      <c r="D47">
        <v>180</v>
      </c>
      <c r="E47" s="25">
        <v>10.98</v>
      </c>
      <c r="F47" s="25">
        <v>2.16</v>
      </c>
      <c r="G47">
        <v>2</v>
      </c>
      <c r="H47">
        <v>10</v>
      </c>
      <c r="I47">
        <v>4</v>
      </c>
      <c r="J47">
        <v>13</v>
      </c>
      <c r="K47">
        <v>1</v>
      </c>
      <c r="L47" s="25">
        <v>272</v>
      </c>
    </row>
    <row r="48" spans="1:12">
      <c r="A48">
        <v>47</v>
      </c>
      <c r="B48" s="25">
        <v>6.6779999999999999</v>
      </c>
      <c r="C48">
        <v>4</v>
      </c>
      <c r="D48">
        <v>68</v>
      </c>
      <c r="E48" s="25">
        <v>17.611999999999998</v>
      </c>
      <c r="F48" s="25">
        <v>2.988</v>
      </c>
      <c r="G48">
        <v>2</v>
      </c>
      <c r="H48">
        <v>10</v>
      </c>
      <c r="I48">
        <v>5</v>
      </c>
      <c r="J48">
        <v>79</v>
      </c>
      <c r="K48">
        <v>1</v>
      </c>
      <c r="L48" s="25">
        <v>305</v>
      </c>
    </row>
    <row r="49" spans="1:12">
      <c r="A49">
        <v>48</v>
      </c>
      <c r="B49" s="25">
        <v>5.3840000000000003</v>
      </c>
      <c r="C49">
        <v>4</v>
      </c>
      <c r="D49">
        <v>64</v>
      </c>
      <c r="E49" s="25">
        <v>8.64</v>
      </c>
      <c r="F49" s="25">
        <v>2.8610000000000002</v>
      </c>
      <c r="G49">
        <v>2</v>
      </c>
      <c r="H49">
        <v>9</v>
      </c>
      <c r="I49">
        <v>4</v>
      </c>
      <c r="J49">
        <v>60</v>
      </c>
      <c r="K49">
        <v>2</v>
      </c>
      <c r="L49" s="25">
        <v>324</v>
      </c>
    </row>
    <row r="50" spans="1:12">
      <c r="A50">
        <v>49</v>
      </c>
      <c r="B50" s="25">
        <v>5.5279999999999996</v>
      </c>
      <c r="C50">
        <v>3</v>
      </c>
      <c r="D50">
        <v>65</v>
      </c>
      <c r="E50" s="25">
        <v>13.13</v>
      </c>
      <c r="F50" s="25">
        <v>2.72</v>
      </c>
      <c r="G50">
        <v>2</v>
      </c>
      <c r="H50">
        <v>9</v>
      </c>
      <c r="I50">
        <v>4</v>
      </c>
      <c r="J50">
        <v>48</v>
      </c>
      <c r="K50">
        <v>2</v>
      </c>
      <c r="L50" s="25">
        <v>360</v>
      </c>
    </row>
    <row r="51" spans="1:12">
      <c r="A51">
        <v>50</v>
      </c>
      <c r="B51" s="25">
        <v>6.4320000000000004</v>
      </c>
      <c r="C51">
        <v>3</v>
      </c>
      <c r="D51">
        <v>70</v>
      </c>
      <c r="E51" s="25">
        <v>9.73</v>
      </c>
      <c r="F51" s="25">
        <v>2.403</v>
      </c>
      <c r="G51">
        <v>2</v>
      </c>
      <c r="H51">
        <v>8</v>
      </c>
      <c r="I51">
        <v>4</v>
      </c>
      <c r="J51">
        <v>61</v>
      </c>
      <c r="K51">
        <v>2</v>
      </c>
      <c r="L51" s="25">
        <v>374.5</v>
      </c>
    </row>
    <row r="52" spans="1:12">
      <c r="A52">
        <v>51</v>
      </c>
      <c r="B52" s="25">
        <v>6.141</v>
      </c>
      <c r="C52">
        <v>4</v>
      </c>
      <c r="D52">
        <v>71</v>
      </c>
      <c r="E52" s="25">
        <v>11.715</v>
      </c>
      <c r="F52" s="25">
        <v>2.9950000000000001</v>
      </c>
      <c r="G52">
        <v>2</v>
      </c>
      <c r="H52">
        <v>9</v>
      </c>
      <c r="I52">
        <v>4</v>
      </c>
      <c r="J52">
        <v>67</v>
      </c>
      <c r="K52">
        <v>2</v>
      </c>
      <c r="L52" s="25">
        <v>404.9</v>
      </c>
    </row>
    <row r="53" spans="1:12">
      <c r="A53">
        <v>52</v>
      </c>
      <c r="B53" s="25">
        <v>6.984</v>
      </c>
      <c r="C53">
        <v>4</v>
      </c>
      <c r="D53">
        <v>67</v>
      </c>
      <c r="E53" s="25">
        <v>16.75</v>
      </c>
      <c r="F53" s="25">
        <v>3.423</v>
      </c>
      <c r="G53">
        <v>2</v>
      </c>
      <c r="H53">
        <v>9</v>
      </c>
      <c r="I53">
        <v>4</v>
      </c>
      <c r="J53">
        <v>84</v>
      </c>
      <c r="K53">
        <v>1</v>
      </c>
      <c r="L53" s="25">
        <v>449</v>
      </c>
    </row>
    <row r="54" spans="1:12">
      <c r="A54">
        <v>53</v>
      </c>
      <c r="B54" s="25">
        <v>6.2320000000000002</v>
      </c>
      <c r="C54">
        <v>4</v>
      </c>
      <c r="D54">
        <v>70</v>
      </c>
      <c r="E54" s="25">
        <v>9.8000000000000007</v>
      </c>
      <c r="F54" s="25">
        <v>3.4660000000000002</v>
      </c>
      <c r="G54">
        <v>2</v>
      </c>
      <c r="H54">
        <v>10</v>
      </c>
      <c r="I54">
        <v>4</v>
      </c>
      <c r="J54">
        <v>64</v>
      </c>
      <c r="K54">
        <v>4</v>
      </c>
      <c r="L54" s="25">
        <v>472</v>
      </c>
    </row>
    <row r="55" spans="1:12">
      <c r="A55">
        <v>54</v>
      </c>
      <c r="B55" s="25">
        <v>7.1150000000000002</v>
      </c>
      <c r="C55">
        <v>4</v>
      </c>
      <c r="D55">
        <v>100</v>
      </c>
      <c r="E55" s="25">
        <v>25</v>
      </c>
      <c r="F55" s="25">
        <v>3.25</v>
      </c>
      <c r="G55">
        <v>2</v>
      </c>
      <c r="H55">
        <v>9</v>
      </c>
      <c r="I55">
        <v>3</v>
      </c>
      <c r="J55">
        <v>48</v>
      </c>
      <c r="K55">
        <v>2</v>
      </c>
      <c r="L55" s="25">
        <v>489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49"/>
  <sheetViews>
    <sheetView tabSelected="1" workbookViewId="0">
      <selection activeCell="A2" sqref="A2"/>
    </sheetView>
  </sheetViews>
  <sheetFormatPr baseColWidth="10" defaultRowHeight="15" x14ac:dyDescent="0"/>
  <cols>
    <col min="14" max="15" width="11.83203125" bestFit="1" customWidth="1"/>
    <col min="16" max="18" width="11" bestFit="1" customWidth="1"/>
    <col min="27" max="27" width="17.5" customWidth="1"/>
    <col min="28" max="28" width="20" customWidth="1"/>
    <col min="29" max="29" width="21.1640625" customWidth="1"/>
  </cols>
  <sheetData>
    <row r="1" spans="1:39">
      <c r="B1" t="s">
        <v>75</v>
      </c>
      <c r="O1" t="s">
        <v>80</v>
      </c>
      <c r="AC1" s="1"/>
      <c r="AD1" s="1" t="s">
        <v>55</v>
      </c>
      <c r="AE1" s="1" t="s">
        <v>56</v>
      </c>
      <c r="AF1" s="1" t="s">
        <v>57</v>
      </c>
      <c r="AG1" s="1" t="s">
        <v>58</v>
      </c>
      <c r="AH1" s="1" t="s">
        <v>59</v>
      </c>
      <c r="AI1" s="1" t="s">
        <v>60</v>
      </c>
      <c r="AJ1" s="1" t="s">
        <v>61</v>
      </c>
      <c r="AK1" s="1" t="s">
        <v>62</v>
      </c>
      <c r="AL1" s="1" t="s">
        <v>63</v>
      </c>
      <c r="AM1" s="1" t="s">
        <v>64</v>
      </c>
    </row>
    <row r="2" spans="1:39">
      <c r="B2" s="34" t="s">
        <v>74</v>
      </c>
      <c r="C2" s="35"/>
      <c r="D2" s="35"/>
      <c r="E2" s="35"/>
      <c r="F2" s="35"/>
      <c r="G2" s="35"/>
      <c r="H2" s="35"/>
      <c r="I2" s="35"/>
      <c r="J2" s="35"/>
      <c r="K2" s="35"/>
      <c r="L2" s="36"/>
      <c r="O2" t="s">
        <v>79</v>
      </c>
      <c r="AA2" t="s">
        <v>71</v>
      </c>
      <c r="AB2" s="1" t="s">
        <v>72</v>
      </c>
      <c r="AC2" s="29" t="s">
        <v>81</v>
      </c>
      <c r="AD2" s="30">
        <v>46.869</v>
      </c>
      <c r="AE2" s="31">
        <v>5.39</v>
      </c>
      <c r="AF2" s="31">
        <v>0.13100000000000001</v>
      </c>
      <c r="AG2" s="31">
        <v>1.111</v>
      </c>
      <c r="AH2" s="31">
        <v>14.42</v>
      </c>
      <c r="AI2" s="31">
        <v>-4.7569999999999997</v>
      </c>
      <c r="AJ2" s="31">
        <v>2.9279999999999999</v>
      </c>
      <c r="AK2" s="31">
        <v>-15.218999999999999</v>
      </c>
      <c r="AL2" s="31">
        <v>0.26200000000000001</v>
      </c>
      <c r="AM2" s="32">
        <v>16.341000000000001</v>
      </c>
    </row>
    <row r="3" spans="1:39">
      <c r="A3" s="1" t="s">
        <v>54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53</v>
      </c>
      <c r="L3" s="1" t="s">
        <v>10</v>
      </c>
      <c r="M3" s="1"/>
      <c r="O3" s="1" t="s">
        <v>21</v>
      </c>
      <c r="P3" s="1" t="s">
        <v>55</v>
      </c>
      <c r="Q3" s="1" t="s">
        <v>56</v>
      </c>
      <c r="R3" s="1" t="s">
        <v>57</v>
      </c>
      <c r="S3" s="1" t="s">
        <v>58</v>
      </c>
      <c r="T3" s="1" t="s">
        <v>59</v>
      </c>
      <c r="U3" s="1" t="s">
        <v>60</v>
      </c>
      <c r="V3" s="1" t="s">
        <v>61</v>
      </c>
      <c r="W3" s="1" t="s">
        <v>62</v>
      </c>
      <c r="X3" s="1" t="s">
        <v>63</v>
      </c>
      <c r="Y3" s="1" t="s">
        <v>64</v>
      </c>
      <c r="Z3" s="1"/>
      <c r="AA3" s="1" t="s">
        <v>52</v>
      </c>
      <c r="AB3" s="1" t="s">
        <v>28</v>
      </c>
      <c r="AC3" s="1"/>
      <c r="AD3" s="1" t="s">
        <v>38</v>
      </c>
      <c r="AE3" s="3">
        <f>-SUM(AA4:AA57)</f>
        <v>-8.5450840000000028</v>
      </c>
      <c r="AF3" s="1"/>
      <c r="AG3" s="1"/>
      <c r="AH3" s="1"/>
      <c r="AI3" s="1"/>
      <c r="AJ3" s="1"/>
      <c r="AK3" s="1"/>
      <c r="AL3" s="1"/>
      <c r="AM3" s="1"/>
    </row>
    <row r="4" spans="1:39">
      <c r="A4">
        <v>1</v>
      </c>
      <c r="B4" s="25">
        <v>1.002</v>
      </c>
      <c r="C4">
        <v>1</v>
      </c>
      <c r="D4">
        <v>49</v>
      </c>
      <c r="E4" s="25">
        <v>8.33</v>
      </c>
      <c r="F4" s="25">
        <v>0.88</v>
      </c>
      <c r="G4">
        <v>2</v>
      </c>
      <c r="H4">
        <v>5</v>
      </c>
      <c r="I4">
        <v>3</v>
      </c>
      <c r="J4">
        <v>48</v>
      </c>
      <c r="K4">
        <v>0</v>
      </c>
      <c r="L4" s="25">
        <v>60.8</v>
      </c>
      <c r="M4" s="25"/>
      <c r="N4" s="27">
        <v>1</v>
      </c>
      <c r="O4" s="2">
        <v>0.9204</v>
      </c>
      <c r="P4" s="2">
        <v>41.447800000000001</v>
      </c>
      <c r="Q4" s="2">
        <v>21.4</v>
      </c>
      <c r="R4" s="2">
        <v>0.12859999999999999</v>
      </c>
      <c r="S4" s="2">
        <v>2.0596999999999999</v>
      </c>
      <c r="T4" s="2">
        <v>-12.347899999999999</v>
      </c>
      <c r="U4" s="2">
        <v>-0.94710000000000005</v>
      </c>
      <c r="V4" s="2">
        <v>5.1501999999999999</v>
      </c>
      <c r="W4" s="2">
        <v>-20.837</v>
      </c>
      <c r="X4" s="2">
        <v>1.0015000000000001</v>
      </c>
      <c r="Y4">
        <v>27.836400000000001</v>
      </c>
      <c r="Z4" s="4">
        <v>1</v>
      </c>
      <c r="AA4" s="2">
        <f>+L4-(B4*$AD$2+C4*$AE$2+D4*$AF$2+E4*$AG$2+F4*$AH$2+G4*$AI$2+H4*$AJ$2+I4*$AK$2+J4*$AL$2+K4*$AM$2)</f>
        <v>8.0390319999999846</v>
      </c>
      <c r="AB4" s="2">
        <f>+(AA4/L4)*100</f>
        <v>13.222092105263133</v>
      </c>
      <c r="AD4" s="1" t="s">
        <v>65</v>
      </c>
      <c r="AE4" s="2">
        <f>MAX(AA4:AA57)</f>
        <v>47.292871999999875</v>
      </c>
    </row>
    <row r="5" spans="1:39">
      <c r="A5">
        <v>2</v>
      </c>
      <c r="B5" s="25">
        <v>0.90700000000000003</v>
      </c>
      <c r="C5">
        <v>2</v>
      </c>
      <c r="D5">
        <v>40</v>
      </c>
      <c r="E5" s="25">
        <v>5.16</v>
      </c>
      <c r="F5" s="25">
        <v>1.5920000000000001</v>
      </c>
      <c r="G5">
        <v>0</v>
      </c>
      <c r="H5">
        <v>8</v>
      </c>
      <c r="I5">
        <v>4</v>
      </c>
      <c r="J5">
        <v>87</v>
      </c>
      <c r="K5">
        <v>0</v>
      </c>
      <c r="L5" s="25">
        <v>67.900000000000006</v>
      </c>
      <c r="M5" s="25"/>
      <c r="N5" s="27">
        <v>2</v>
      </c>
      <c r="O5" s="2">
        <v>0.91700000000000004</v>
      </c>
      <c r="P5" s="2">
        <v>40.748600000000003</v>
      </c>
      <c r="Q5" s="2">
        <v>16.957899999999999</v>
      </c>
      <c r="R5" s="2">
        <v>0.1041</v>
      </c>
      <c r="S5" s="2">
        <v>1.6274</v>
      </c>
      <c r="T5" s="2">
        <v>-3.0282</v>
      </c>
      <c r="U5" s="2">
        <v>2.7313999999999998</v>
      </c>
      <c r="V5" s="2">
        <v>7.3296999999999999</v>
      </c>
      <c r="W5" s="2">
        <v>-26.017199999999999</v>
      </c>
      <c r="X5" s="2">
        <v>0.95069999999999999</v>
      </c>
      <c r="Y5" s="2">
        <v>25.485499999999998</v>
      </c>
      <c r="Z5" s="4">
        <v>2</v>
      </c>
      <c r="AA5" s="2">
        <f t="shared" ref="AA5:AA57" si="0">+L5-(B5*$AD$2+C5*$AE$2+D5*$AF$2+E5*$AG$2+F5*$AH$2+G5*$AI$2+H5*$AJ$2+I5*$AK$2+J5*$AL$2+K5*$AM$2)</f>
        <v>-4.6615830000000074</v>
      </c>
      <c r="AB5" s="2">
        <f t="shared" ref="AB5:AB57" si="1">+(AA5/L5)*100</f>
        <v>-6.8653652430044287</v>
      </c>
      <c r="AD5" s="1" t="s">
        <v>68</v>
      </c>
      <c r="AE5" s="2">
        <f>MIN(AA4:AA57)</f>
        <v>-81.823073999999906</v>
      </c>
    </row>
    <row r="6" spans="1:39">
      <c r="A6">
        <v>3</v>
      </c>
      <c r="B6" s="25">
        <v>0.8</v>
      </c>
      <c r="C6">
        <v>1</v>
      </c>
      <c r="D6">
        <v>40</v>
      </c>
      <c r="E6" s="25">
        <v>5.16</v>
      </c>
      <c r="F6" s="25">
        <v>0.72</v>
      </c>
      <c r="G6">
        <v>0</v>
      </c>
      <c r="H6">
        <v>4</v>
      </c>
      <c r="I6">
        <v>2</v>
      </c>
      <c r="J6">
        <v>49</v>
      </c>
      <c r="K6">
        <v>0</v>
      </c>
      <c r="L6" s="25">
        <v>71</v>
      </c>
      <c r="M6" s="25"/>
      <c r="N6" s="27">
        <v>3</v>
      </c>
      <c r="O6" s="2">
        <v>0.89859999999999995</v>
      </c>
      <c r="P6" s="2">
        <v>40.076300000000003</v>
      </c>
      <c r="Q6" s="2">
        <v>9.5420999999999996</v>
      </c>
      <c r="R6" s="2">
        <v>4.4400000000000002E-2</v>
      </c>
      <c r="S6" s="2">
        <v>1.1496</v>
      </c>
      <c r="T6" s="2">
        <v>10.1496</v>
      </c>
      <c r="U6" s="2">
        <v>8.1468000000000007</v>
      </c>
      <c r="V6" s="2">
        <v>11.105700000000001</v>
      </c>
      <c r="W6" s="2">
        <v>-33.782600000000002</v>
      </c>
      <c r="X6" s="2">
        <v>0.84230000000000005</v>
      </c>
      <c r="Y6" s="2">
        <v>22.099399999999999</v>
      </c>
      <c r="Z6" s="4">
        <v>3</v>
      </c>
      <c r="AA6" s="2">
        <f t="shared" si="0"/>
        <v>12.647639999999988</v>
      </c>
      <c r="AB6" s="2">
        <f t="shared" si="1"/>
        <v>17.813577464788715</v>
      </c>
      <c r="AD6" s="1" t="s">
        <v>66</v>
      </c>
      <c r="AE6" s="2">
        <f>MAX(AB4:AB57)</f>
        <v>38.815419534883716</v>
      </c>
    </row>
    <row r="7" spans="1:39">
      <c r="A7">
        <v>4</v>
      </c>
      <c r="B7" s="25">
        <v>1.103</v>
      </c>
      <c r="C7">
        <v>1</v>
      </c>
      <c r="D7">
        <v>53</v>
      </c>
      <c r="E7" s="25">
        <v>6.7309999999999999</v>
      </c>
      <c r="F7" s="25">
        <v>1.45</v>
      </c>
      <c r="G7">
        <v>2</v>
      </c>
      <c r="H7">
        <v>6</v>
      </c>
      <c r="I7">
        <v>3</v>
      </c>
      <c r="J7">
        <v>48</v>
      </c>
      <c r="K7">
        <v>1</v>
      </c>
      <c r="L7" s="25">
        <v>72.900000000000006</v>
      </c>
      <c r="M7" s="25"/>
      <c r="N7" s="27">
        <v>4</v>
      </c>
      <c r="O7" s="2">
        <v>0.89290000000000003</v>
      </c>
      <c r="P7" s="2">
        <v>40.6355</v>
      </c>
      <c r="Q7" s="2">
        <v>5.6162999999999998</v>
      </c>
      <c r="R7" s="2">
        <v>2.8899999999999999E-2</v>
      </c>
      <c r="S7" s="2">
        <v>1.0710999999999999</v>
      </c>
      <c r="T7" s="2">
        <v>14.4354</v>
      </c>
      <c r="U7" s="2">
        <v>9.9620999999999995</v>
      </c>
      <c r="V7" s="2">
        <v>11.3927</v>
      </c>
      <c r="W7" s="2">
        <v>-34.159399999999998</v>
      </c>
      <c r="X7" s="2">
        <v>0.78669999999999995</v>
      </c>
      <c r="Y7" s="2">
        <v>21.545200000000001</v>
      </c>
      <c r="Z7" s="4">
        <v>4</v>
      </c>
      <c r="AA7" s="2">
        <f t="shared" si="0"/>
        <v>-10.830647999999997</v>
      </c>
      <c r="AB7" s="2">
        <f t="shared" si="1"/>
        <v>-14.856855967078184</v>
      </c>
      <c r="AD7" s="1" t="s">
        <v>67</v>
      </c>
      <c r="AE7" s="2">
        <f>MIN(AB4:AB57)</f>
        <v>-45.885495788206967</v>
      </c>
    </row>
    <row r="8" spans="1:39">
      <c r="A8">
        <v>5</v>
      </c>
      <c r="B8" s="25">
        <v>0.94799999999999995</v>
      </c>
      <c r="C8">
        <v>1</v>
      </c>
      <c r="D8">
        <v>60</v>
      </c>
      <c r="E8" s="25">
        <v>7.2</v>
      </c>
      <c r="F8" s="25">
        <v>1.522</v>
      </c>
      <c r="G8">
        <v>0</v>
      </c>
      <c r="H8">
        <v>6</v>
      </c>
      <c r="I8">
        <v>3</v>
      </c>
      <c r="J8">
        <v>40</v>
      </c>
      <c r="K8">
        <v>0</v>
      </c>
      <c r="L8" s="25">
        <v>72.900000000000006</v>
      </c>
      <c r="M8" s="25"/>
      <c r="N8" s="27">
        <v>5</v>
      </c>
      <c r="O8" s="2">
        <v>0.88849999999999996</v>
      </c>
      <c r="P8" s="2">
        <v>44.166699999999999</v>
      </c>
      <c r="Q8" s="2">
        <v>7.7163000000000004</v>
      </c>
      <c r="R8" s="2">
        <v>-6.7199999999999996E-2</v>
      </c>
      <c r="S8" s="2">
        <v>1.8224</v>
      </c>
      <c r="T8" s="2">
        <v>4.7645</v>
      </c>
      <c r="U8" s="2">
        <v>6.8583999999999996</v>
      </c>
      <c r="V8" s="2">
        <v>11.633699999999999</v>
      </c>
      <c r="W8" s="2">
        <v>-28.7971</v>
      </c>
      <c r="X8" s="2">
        <v>0.58909999999999996</v>
      </c>
      <c r="Y8" s="2">
        <v>14.630599999999999</v>
      </c>
      <c r="Z8" s="4">
        <v>5</v>
      </c>
      <c r="AA8" s="2">
        <f t="shared" si="0"/>
        <v>2.880747999999997</v>
      </c>
      <c r="AB8" s="2">
        <f t="shared" si="1"/>
        <v>3.9516433470507497</v>
      </c>
      <c r="AD8" s="1" t="s">
        <v>69</v>
      </c>
      <c r="AE8">
        <f>COUNTIF(AB4:AB57,"&lt;-9.99")</f>
        <v>16</v>
      </c>
    </row>
    <row r="9" spans="1:39">
      <c r="A9">
        <v>6</v>
      </c>
      <c r="B9" s="25">
        <v>1.0009999999999999</v>
      </c>
      <c r="C9">
        <v>1</v>
      </c>
      <c r="D9">
        <v>48</v>
      </c>
      <c r="E9" s="25">
        <v>8.16</v>
      </c>
      <c r="F9" s="25">
        <v>0.88</v>
      </c>
      <c r="G9">
        <v>2</v>
      </c>
      <c r="H9">
        <v>4</v>
      </c>
      <c r="I9">
        <v>3</v>
      </c>
      <c r="J9">
        <v>48</v>
      </c>
      <c r="K9">
        <v>0</v>
      </c>
      <c r="L9" s="25">
        <v>69.900000000000006</v>
      </c>
      <c r="M9" s="25"/>
      <c r="N9" s="27">
        <v>6</v>
      </c>
      <c r="O9" s="2">
        <v>0.87980000000000003</v>
      </c>
      <c r="P9" s="2">
        <v>44.5565</v>
      </c>
      <c r="Q9" s="2">
        <v>8.2601999999999993</v>
      </c>
      <c r="R9" s="2">
        <v>-7.1300000000000002E-2</v>
      </c>
      <c r="S9" s="2">
        <v>1.8119000000000001</v>
      </c>
      <c r="T9" s="2">
        <v>4.8072999999999997</v>
      </c>
      <c r="U9" s="2">
        <v>6.6786000000000003</v>
      </c>
      <c r="V9" s="2">
        <v>11.428699999999999</v>
      </c>
      <c r="W9" s="2">
        <v>-28.468800000000002</v>
      </c>
      <c r="X9" s="2">
        <v>0.57869999999999999</v>
      </c>
      <c r="Y9" s="2">
        <v>13.279500000000001</v>
      </c>
      <c r="Z9" s="4">
        <v>6</v>
      </c>
      <c r="AA9" s="2">
        <f t="shared" si="0"/>
        <v>20.433771</v>
      </c>
      <c r="AB9" s="2">
        <f t="shared" si="1"/>
        <v>29.232862660944203</v>
      </c>
      <c r="AD9" s="1" t="s">
        <v>70</v>
      </c>
      <c r="AE9">
        <f>COUNTIF(AB4:AB57,"&lt;-19.99")</f>
        <v>7</v>
      </c>
    </row>
    <row r="10" spans="1:39">
      <c r="A10">
        <v>7</v>
      </c>
      <c r="B10" s="25">
        <v>0.76200000000000001</v>
      </c>
      <c r="C10">
        <v>1</v>
      </c>
      <c r="D10">
        <v>40</v>
      </c>
      <c r="E10" s="25">
        <v>5.16</v>
      </c>
      <c r="F10" s="25">
        <v>0.97899999999999998</v>
      </c>
      <c r="G10">
        <v>0</v>
      </c>
      <c r="H10">
        <v>5</v>
      </c>
      <c r="I10">
        <v>3</v>
      </c>
      <c r="J10">
        <v>59</v>
      </c>
      <c r="K10">
        <v>0</v>
      </c>
      <c r="L10" s="25">
        <v>79</v>
      </c>
      <c r="M10" s="25"/>
      <c r="N10" s="27">
        <v>7</v>
      </c>
      <c r="O10" s="2">
        <v>0.86739999999999995</v>
      </c>
      <c r="P10" s="2">
        <v>46.317300000000003</v>
      </c>
      <c r="Q10" s="2">
        <v>8.8999000000000006</v>
      </c>
      <c r="R10" s="2">
        <v>-9.0700000000000003E-2</v>
      </c>
      <c r="S10" s="2">
        <v>1.8857999999999999</v>
      </c>
      <c r="T10" s="2">
        <v>2.8247</v>
      </c>
      <c r="U10" s="2">
        <v>5.3113000000000001</v>
      </c>
      <c r="V10" s="2">
        <v>10.6958</v>
      </c>
      <c r="W10" s="2">
        <v>-25.887499999999999</v>
      </c>
      <c r="X10" s="2">
        <v>0.52859999999999996</v>
      </c>
      <c r="Y10" s="2">
        <v>11.001099999999999</v>
      </c>
      <c r="Z10" s="4">
        <v>7</v>
      </c>
      <c r="AA10" s="2">
        <f t="shared" si="0"/>
        <v>28.364881999999994</v>
      </c>
      <c r="AB10" s="2">
        <f t="shared" si="1"/>
        <v>35.904913924050625</v>
      </c>
    </row>
    <row r="11" spans="1:39">
      <c r="A11">
        <v>8</v>
      </c>
      <c r="B11" s="25">
        <v>1.2490000000000001</v>
      </c>
      <c r="C11">
        <v>2</v>
      </c>
      <c r="D11">
        <v>60</v>
      </c>
      <c r="E11" s="25">
        <v>7.2</v>
      </c>
      <c r="F11" s="25">
        <v>1.8140000000000001</v>
      </c>
      <c r="G11">
        <v>1</v>
      </c>
      <c r="H11">
        <v>7</v>
      </c>
      <c r="I11">
        <v>3</v>
      </c>
      <c r="J11">
        <v>39</v>
      </c>
      <c r="K11">
        <v>1</v>
      </c>
      <c r="L11" s="25">
        <v>85.5</v>
      </c>
      <c r="M11" s="25"/>
      <c r="N11" s="27">
        <v>8</v>
      </c>
      <c r="O11" s="2">
        <v>0.86060000000000003</v>
      </c>
      <c r="P11" s="2">
        <v>46.921999999999997</v>
      </c>
      <c r="Q11" s="2">
        <v>9.9739000000000004</v>
      </c>
      <c r="R11" s="2">
        <v>-0.1197</v>
      </c>
      <c r="S11" s="2">
        <v>2.1259000000000001</v>
      </c>
      <c r="T11" s="2">
        <v>1.9372</v>
      </c>
      <c r="U11" s="2">
        <v>5.1101000000000001</v>
      </c>
      <c r="V11" s="2">
        <v>10.94</v>
      </c>
      <c r="W11" s="2">
        <v>-25.9892</v>
      </c>
      <c r="X11" s="2">
        <v>0.4924</v>
      </c>
      <c r="Y11" s="2">
        <v>8.4649999999999999</v>
      </c>
      <c r="Z11" s="4">
        <v>8</v>
      </c>
      <c r="AA11" s="2">
        <f t="shared" si="0"/>
        <v>-22.477461000000005</v>
      </c>
      <c r="AB11" s="2">
        <f t="shared" si="1"/>
        <v>-26.289428070175447</v>
      </c>
    </row>
    <row r="12" spans="1:39">
      <c r="A12">
        <v>9</v>
      </c>
      <c r="B12" s="25">
        <v>1.032</v>
      </c>
      <c r="C12">
        <v>1</v>
      </c>
      <c r="D12">
        <v>80</v>
      </c>
      <c r="E12" s="25">
        <v>10.32</v>
      </c>
      <c r="F12" s="25">
        <v>1.593</v>
      </c>
      <c r="G12">
        <v>1</v>
      </c>
      <c r="H12">
        <v>6</v>
      </c>
      <c r="I12">
        <v>3</v>
      </c>
      <c r="J12">
        <v>60</v>
      </c>
      <c r="K12">
        <v>1</v>
      </c>
      <c r="L12" s="25">
        <v>85.7</v>
      </c>
      <c r="M12" s="25"/>
      <c r="N12" s="27">
        <v>9</v>
      </c>
      <c r="O12" s="2">
        <v>0.85399999999999998</v>
      </c>
      <c r="P12" s="2">
        <v>48.270400000000002</v>
      </c>
      <c r="Q12" s="2">
        <v>11.6257</v>
      </c>
      <c r="R12" s="2">
        <v>-0.16039999999999999</v>
      </c>
      <c r="S12" s="2">
        <v>2.3193999999999999</v>
      </c>
      <c r="T12" s="2">
        <v>-0.4209</v>
      </c>
      <c r="U12" s="2">
        <v>4.0556999999999999</v>
      </c>
      <c r="V12" s="2">
        <v>10.739699999999999</v>
      </c>
      <c r="W12" s="2">
        <v>-24.0976</v>
      </c>
      <c r="X12" s="2">
        <v>0.4234</v>
      </c>
      <c r="Y12" s="2">
        <v>5.3512000000000004</v>
      </c>
      <c r="Z12" s="4">
        <v>9</v>
      </c>
      <c r="AA12" s="2">
        <f t="shared" si="0"/>
        <v>-12.190387999999999</v>
      </c>
      <c r="AB12" s="2">
        <f t="shared" si="1"/>
        <v>-14.224490081680278</v>
      </c>
    </row>
    <row r="13" spans="1:39">
      <c r="A13">
        <v>10</v>
      </c>
      <c r="B13" s="25">
        <v>1.016</v>
      </c>
      <c r="C13">
        <v>2</v>
      </c>
      <c r="D13">
        <v>65</v>
      </c>
      <c r="E13" s="25">
        <v>7.8</v>
      </c>
      <c r="F13" s="25">
        <v>1.016</v>
      </c>
      <c r="G13">
        <v>2</v>
      </c>
      <c r="H13">
        <v>7</v>
      </c>
      <c r="I13">
        <v>3</v>
      </c>
      <c r="J13">
        <v>39</v>
      </c>
      <c r="K13">
        <v>0</v>
      </c>
      <c r="L13" s="25">
        <v>107.5</v>
      </c>
      <c r="M13" s="25"/>
      <c r="N13" s="27">
        <v>10</v>
      </c>
      <c r="O13" s="2">
        <v>0.84709999999999996</v>
      </c>
      <c r="P13" s="2">
        <v>49.344799999999999</v>
      </c>
      <c r="Q13" s="2">
        <v>12.204700000000001</v>
      </c>
      <c r="R13" s="2">
        <v>-0.16930000000000001</v>
      </c>
      <c r="S13" s="2">
        <v>2.1345000000000001</v>
      </c>
      <c r="T13" s="2">
        <v>-2.6757</v>
      </c>
      <c r="U13" s="2">
        <v>2.6151</v>
      </c>
      <c r="V13" s="2">
        <v>9.8414000000000001</v>
      </c>
      <c r="W13" s="2">
        <v>-20.490100000000002</v>
      </c>
      <c r="X13" s="2">
        <v>0.37990000000000002</v>
      </c>
      <c r="Y13" s="2">
        <v>5.3906000000000001</v>
      </c>
      <c r="Z13" s="4">
        <v>10</v>
      </c>
      <c r="AA13" s="2">
        <f t="shared" si="0"/>
        <v>41.726575999999994</v>
      </c>
      <c r="AB13" s="2">
        <f t="shared" si="1"/>
        <v>38.815419534883716</v>
      </c>
    </row>
    <row r="14" spans="1:39">
      <c r="A14">
        <v>11</v>
      </c>
      <c r="B14" s="25">
        <v>1.591</v>
      </c>
      <c r="C14">
        <v>3</v>
      </c>
      <c r="D14">
        <v>60</v>
      </c>
      <c r="E14" s="25">
        <v>8.82</v>
      </c>
      <c r="F14" s="25">
        <v>1.5509999999999999</v>
      </c>
      <c r="G14">
        <v>1</v>
      </c>
      <c r="H14">
        <v>7</v>
      </c>
      <c r="I14">
        <v>3</v>
      </c>
      <c r="J14">
        <v>37</v>
      </c>
      <c r="K14">
        <v>1</v>
      </c>
      <c r="L14" s="25">
        <v>115</v>
      </c>
      <c r="M14" s="25"/>
      <c r="N14" s="27">
        <v>11</v>
      </c>
      <c r="O14" s="2">
        <v>0.8276</v>
      </c>
      <c r="P14" s="2">
        <v>51.495100000000001</v>
      </c>
      <c r="Q14" s="2">
        <v>10.7806</v>
      </c>
      <c r="R14" s="2">
        <v>-0.14779999999999999</v>
      </c>
      <c r="S14" s="2">
        <v>2.1032000000000002</v>
      </c>
      <c r="T14" s="2">
        <v>-3.0053000000000001</v>
      </c>
      <c r="U14" s="2">
        <v>1.2906</v>
      </c>
      <c r="V14" s="2">
        <v>8.5408000000000008</v>
      </c>
      <c r="W14" s="2">
        <v>-18.2971</v>
      </c>
      <c r="X14" s="2">
        <v>0.38119999999999998</v>
      </c>
      <c r="Y14" s="2">
        <v>4.3013000000000003</v>
      </c>
      <c r="Z14" s="4">
        <v>11</v>
      </c>
      <c r="AA14" s="2">
        <f t="shared" si="0"/>
        <v>-11.880019000000004</v>
      </c>
      <c r="AB14" s="2">
        <f t="shared" si="1"/>
        <v>-10.330451304347831</v>
      </c>
    </row>
    <row r="15" spans="1:39">
      <c r="A15">
        <v>12</v>
      </c>
      <c r="B15" s="25">
        <v>1.35</v>
      </c>
      <c r="C15">
        <v>3</v>
      </c>
      <c r="D15">
        <v>60</v>
      </c>
      <c r="E15" s="25">
        <v>8.0399999999999991</v>
      </c>
      <c r="F15" s="25">
        <v>1.6779999999999999</v>
      </c>
      <c r="G15">
        <v>1</v>
      </c>
      <c r="H15">
        <v>8</v>
      </c>
      <c r="I15">
        <v>4</v>
      </c>
      <c r="J15">
        <v>45</v>
      </c>
      <c r="K15">
        <v>1</v>
      </c>
      <c r="L15" s="25">
        <v>118.7</v>
      </c>
      <c r="M15" s="25"/>
      <c r="N15" s="27">
        <v>12</v>
      </c>
      <c r="O15" s="2">
        <v>0.82030000000000003</v>
      </c>
      <c r="P15" s="2">
        <v>52.656799999999997</v>
      </c>
      <c r="Q15" s="2">
        <v>11.2026</v>
      </c>
      <c r="R15" s="2">
        <v>-0.16059999999999999</v>
      </c>
      <c r="S15" s="2">
        <v>2.1520000000000001</v>
      </c>
      <c r="T15" s="2">
        <v>-4.3132999999999999</v>
      </c>
      <c r="U15" s="2">
        <v>0.3886</v>
      </c>
      <c r="V15" s="2">
        <v>8.0572999999999997</v>
      </c>
      <c r="W15" s="2">
        <v>-16.594100000000001</v>
      </c>
      <c r="X15" s="2">
        <v>0.34810000000000002</v>
      </c>
      <c r="Y15" s="2">
        <v>2.7980999999999998</v>
      </c>
      <c r="Z15" s="4">
        <v>12</v>
      </c>
      <c r="AA15" s="2">
        <f t="shared" si="0"/>
        <v>12.34565000000002</v>
      </c>
      <c r="AB15" s="2">
        <f t="shared" si="1"/>
        <v>10.400716090985696</v>
      </c>
    </row>
    <row r="16" spans="1:39">
      <c r="A16">
        <v>13</v>
      </c>
      <c r="B16" s="25">
        <v>1.905</v>
      </c>
      <c r="C16">
        <v>3</v>
      </c>
      <c r="D16">
        <v>90</v>
      </c>
      <c r="E16" s="25">
        <v>13.05</v>
      </c>
      <c r="F16" s="25">
        <v>2.39</v>
      </c>
      <c r="G16">
        <v>2</v>
      </c>
      <c r="H16">
        <v>8</v>
      </c>
      <c r="I16">
        <v>4</v>
      </c>
      <c r="J16">
        <v>36</v>
      </c>
      <c r="K16">
        <v>1</v>
      </c>
      <c r="L16" s="25">
        <v>120</v>
      </c>
      <c r="M16" s="25"/>
      <c r="N16" s="27">
        <v>13</v>
      </c>
      <c r="O16" s="2">
        <v>0.80069999999999997</v>
      </c>
      <c r="P16" s="2">
        <v>54.452599999999997</v>
      </c>
      <c r="Q16" s="2">
        <v>10.1113</v>
      </c>
      <c r="R16" s="2">
        <v>-0.18129999999999999</v>
      </c>
      <c r="S16" s="2">
        <v>2.3439000000000001</v>
      </c>
      <c r="T16" s="2">
        <v>-8.4230999999999998</v>
      </c>
      <c r="U16" s="2">
        <v>-1.5387999999999999</v>
      </c>
      <c r="V16" s="2">
        <v>7.4951999999999996</v>
      </c>
      <c r="W16" s="2">
        <v>-12.907400000000001</v>
      </c>
      <c r="X16" s="2">
        <v>0.29349999999999998</v>
      </c>
      <c r="Y16" s="2">
        <v>4.1433</v>
      </c>
      <c r="Z16" s="4">
        <v>13</v>
      </c>
      <c r="AA16" s="2">
        <f t="shared" si="0"/>
        <v>-25.014794999999992</v>
      </c>
      <c r="AB16" s="2">
        <f t="shared" si="1"/>
        <v>-20.845662499999992</v>
      </c>
    </row>
    <row r="17" spans="1:28">
      <c r="A17">
        <v>14</v>
      </c>
      <c r="B17" s="25">
        <v>1.9379999999999999</v>
      </c>
      <c r="C17">
        <v>3</v>
      </c>
      <c r="D17">
        <v>86</v>
      </c>
      <c r="E17" s="25">
        <v>11.18</v>
      </c>
      <c r="F17" s="25">
        <v>2.2999999999999998</v>
      </c>
      <c r="G17">
        <v>2</v>
      </c>
      <c r="H17">
        <v>8</v>
      </c>
      <c r="I17">
        <v>4</v>
      </c>
      <c r="J17">
        <v>32</v>
      </c>
      <c r="K17">
        <v>1</v>
      </c>
      <c r="L17" s="25">
        <v>124.9</v>
      </c>
      <c r="M17" s="25"/>
      <c r="N17" s="27">
        <v>14</v>
      </c>
      <c r="O17" s="2">
        <v>0.79290000000000005</v>
      </c>
      <c r="P17" s="2">
        <v>55.9298</v>
      </c>
      <c r="Q17" s="2">
        <v>9.4634999999999998</v>
      </c>
      <c r="R17" s="2">
        <v>-0.21229999999999999</v>
      </c>
      <c r="S17" s="2">
        <v>2.6456</v>
      </c>
      <c r="T17" s="2">
        <v>-13.1328</v>
      </c>
      <c r="U17" s="2">
        <v>-3.1970000000000001</v>
      </c>
      <c r="V17" s="2">
        <v>7.4447999999999999</v>
      </c>
      <c r="W17" s="2">
        <v>-9.8600999999999992</v>
      </c>
      <c r="X17" s="2">
        <v>0.22509999999999999</v>
      </c>
      <c r="Y17" s="2">
        <v>4.5712000000000002</v>
      </c>
      <c r="Z17" s="4">
        <v>14</v>
      </c>
      <c r="AA17" s="2">
        <f t="shared" si="0"/>
        <v>-16.714101999999968</v>
      </c>
      <c r="AB17" s="2">
        <f t="shared" si="1"/>
        <v>-13.381987189751776</v>
      </c>
    </row>
    <row r="18" spans="1:28">
      <c r="A18">
        <v>15</v>
      </c>
      <c r="B18" s="25">
        <v>1.7649999999999999</v>
      </c>
      <c r="C18">
        <v>2</v>
      </c>
      <c r="D18">
        <v>87</v>
      </c>
      <c r="E18" s="25">
        <v>15.66</v>
      </c>
      <c r="F18" s="25">
        <v>1.6439999999999999</v>
      </c>
      <c r="G18">
        <v>2</v>
      </c>
      <c r="H18">
        <v>7</v>
      </c>
      <c r="I18">
        <v>4</v>
      </c>
      <c r="J18">
        <v>32</v>
      </c>
      <c r="K18">
        <v>1</v>
      </c>
      <c r="L18" s="25">
        <v>124.9</v>
      </c>
      <c r="M18" s="25"/>
      <c r="N18" s="27">
        <v>15</v>
      </c>
      <c r="O18" s="2">
        <v>0.78120000000000001</v>
      </c>
      <c r="P18" s="2">
        <v>56.107100000000003</v>
      </c>
      <c r="Q18" s="2">
        <v>9.5302000000000007</v>
      </c>
      <c r="R18" s="2">
        <v>-0.21890000000000001</v>
      </c>
      <c r="S18" s="2">
        <v>2.6191</v>
      </c>
      <c r="T18" s="2">
        <v>-13.465199999999999</v>
      </c>
      <c r="U18" s="2">
        <v>-3.5299</v>
      </c>
      <c r="V18" s="2">
        <v>7.6924000000000001</v>
      </c>
      <c r="W18" s="2">
        <v>-9.9850999999999992</v>
      </c>
      <c r="X18" s="2">
        <v>0.21879999999999999</v>
      </c>
      <c r="Y18" s="2">
        <v>4.5664999999999996</v>
      </c>
      <c r="Z18" s="4">
        <v>15</v>
      </c>
      <c r="AA18" s="2">
        <f t="shared" si="0"/>
        <v>4.0634750000000111</v>
      </c>
      <c r="AB18" s="2">
        <f t="shared" si="1"/>
        <v>3.253382706164941</v>
      </c>
    </row>
    <row r="19" spans="1:28">
      <c r="A19">
        <v>16</v>
      </c>
      <c r="B19" s="25">
        <v>2.08</v>
      </c>
      <c r="C19">
        <v>2</v>
      </c>
      <c r="D19">
        <v>85</v>
      </c>
      <c r="E19" s="25">
        <v>11.9</v>
      </c>
      <c r="F19" s="25">
        <v>1.86</v>
      </c>
      <c r="G19">
        <v>2</v>
      </c>
      <c r="H19">
        <v>8</v>
      </c>
      <c r="I19">
        <v>3</v>
      </c>
      <c r="J19">
        <v>12</v>
      </c>
      <c r="K19">
        <v>1</v>
      </c>
      <c r="L19" s="25">
        <v>129.5</v>
      </c>
      <c r="M19" s="25"/>
      <c r="N19" s="27">
        <v>16</v>
      </c>
      <c r="O19" s="2">
        <v>0.77859999999999996</v>
      </c>
      <c r="P19" s="2">
        <v>56.198500000000003</v>
      </c>
      <c r="Q19" s="2">
        <v>9.5488</v>
      </c>
      <c r="R19" s="2">
        <v>-0.2205</v>
      </c>
      <c r="S19" s="2">
        <v>2.6404000000000001</v>
      </c>
      <c r="T19" s="2">
        <v>-13.887600000000001</v>
      </c>
      <c r="U19" s="2">
        <v>-3.5649999999999999</v>
      </c>
      <c r="V19" s="2">
        <v>7.6660000000000004</v>
      </c>
      <c r="W19" s="2">
        <v>-9.7751999999999999</v>
      </c>
      <c r="X19" s="2">
        <v>0.21579999999999999</v>
      </c>
      <c r="Y19" s="2">
        <v>4.6174999999999997</v>
      </c>
      <c r="Z19" s="4">
        <v>16</v>
      </c>
      <c r="AA19" s="2">
        <f t="shared" si="0"/>
        <v>-17.682620000000014</v>
      </c>
      <c r="AB19" s="2">
        <f t="shared" si="1"/>
        <v>-13.654532818532831</v>
      </c>
    </row>
    <row r="20" spans="1:28">
      <c r="A20">
        <v>17</v>
      </c>
      <c r="B20" s="25">
        <v>1.9610000000000001</v>
      </c>
      <c r="C20">
        <v>2</v>
      </c>
      <c r="D20">
        <v>80</v>
      </c>
      <c r="E20" s="25">
        <v>12.48</v>
      </c>
      <c r="F20" s="25">
        <v>1.718</v>
      </c>
      <c r="G20">
        <v>2</v>
      </c>
      <c r="H20">
        <v>6</v>
      </c>
      <c r="I20">
        <v>3</v>
      </c>
      <c r="J20">
        <v>30</v>
      </c>
      <c r="K20">
        <v>1</v>
      </c>
      <c r="L20" s="25">
        <v>134</v>
      </c>
      <c r="M20" s="25"/>
      <c r="N20" s="27">
        <v>17</v>
      </c>
      <c r="O20" s="2">
        <v>0.77449999999999997</v>
      </c>
      <c r="P20" s="2">
        <v>56.2301</v>
      </c>
      <c r="Q20" s="2">
        <v>9.5580999999999996</v>
      </c>
      <c r="R20" s="2">
        <v>-0.22059999999999999</v>
      </c>
      <c r="S20" s="2">
        <v>2.6537000000000002</v>
      </c>
      <c r="T20" s="2">
        <v>-14.011200000000001</v>
      </c>
      <c r="U20" s="2">
        <v>-3.7128000000000001</v>
      </c>
      <c r="V20" s="2">
        <v>7.6345999999999998</v>
      </c>
      <c r="W20" s="2">
        <v>-9.6288</v>
      </c>
      <c r="X20" s="2">
        <v>0.21429999999999999</v>
      </c>
      <c r="Y20" s="2">
        <v>4.6317000000000004</v>
      </c>
      <c r="Z20" s="4">
        <v>17</v>
      </c>
      <c r="AA20" s="2">
        <f t="shared" si="0"/>
        <v>-4.4069490000000258</v>
      </c>
      <c r="AB20" s="2">
        <f t="shared" si="1"/>
        <v>-3.2887679104477803</v>
      </c>
    </row>
    <row r="21" spans="1:28">
      <c r="A21">
        <v>18</v>
      </c>
      <c r="B21" s="25">
        <v>1.506</v>
      </c>
      <c r="C21">
        <v>2</v>
      </c>
      <c r="D21">
        <v>100</v>
      </c>
      <c r="E21" s="25">
        <v>16</v>
      </c>
      <c r="F21" s="25">
        <v>1.3480000000000001</v>
      </c>
      <c r="G21">
        <v>3</v>
      </c>
      <c r="H21">
        <v>6</v>
      </c>
      <c r="I21">
        <v>3</v>
      </c>
      <c r="J21">
        <v>36</v>
      </c>
      <c r="K21">
        <v>0</v>
      </c>
      <c r="L21" s="25">
        <v>136</v>
      </c>
      <c r="M21" s="25"/>
      <c r="N21" s="27">
        <v>18</v>
      </c>
      <c r="O21" s="2">
        <v>0.76370000000000005</v>
      </c>
      <c r="P21" s="2">
        <v>56.938299999999998</v>
      </c>
      <c r="Q21" s="2">
        <v>8.9171999999999993</v>
      </c>
      <c r="R21" s="2">
        <v>-0.22270000000000001</v>
      </c>
      <c r="S21" s="2">
        <v>2.7452999999999999</v>
      </c>
      <c r="T21" s="2">
        <v>-15.457800000000001</v>
      </c>
      <c r="U21" s="2">
        <v>-4.3254999999999999</v>
      </c>
      <c r="V21" s="2">
        <v>7.0875000000000004</v>
      </c>
      <c r="W21" s="2">
        <v>-7.7606999999999999</v>
      </c>
      <c r="X21" s="2">
        <v>0.1971</v>
      </c>
      <c r="Y21" s="2">
        <v>5.3865999999999996</v>
      </c>
      <c r="Z21" s="4">
        <v>18</v>
      </c>
      <c r="AA21" s="2">
        <f t="shared" si="0"/>
        <v>37.24912599999999</v>
      </c>
      <c r="AB21" s="2">
        <f t="shared" si="1"/>
        <v>27.38906323529411</v>
      </c>
    </row>
    <row r="22" spans="1:28">
      <c r="A22">
        <v>19</v>
      </c>
      <c r="B22" s="25">
        <v>1.84</v>
      </c>
      <c r="C22">
        <v>3</v>
      </c>
      <c r="D22">
        <v>100</v>
      </c>
      <c r="E22" s="25">
        <v>15</v>
      </c>
      <c r="F22" s="25">
        <v>2.0619999999999998</v>
      </c>
      <c r="G22">
        <v>2</v>
      </c>
      <c r="H22">
        <v>8</v>
      </c>
      <c r="I22">
        <v>4</v>
      </c>
      <c r="J22">
        <v>33</v>
      </c>
      <c r="K22">
        <v>0</v>
      </c>
      <c r="L22" s="25">
        <v>139</v>
      </c>
      <c r="M22" s="25"/>
      <c r="N22" s="27">
        <v>19</v>
      </c>
      <c r="O22" s="2">
        <v>0.75490000000000002</v>
      </c>
      <c r="P22" s="2">
        <v>58.1616</v>
      </c>
      <c r="Q22" s="2">
        <v>7.7724000000000002</v>
      </c>
      <c r="R22" s="2">
        <v>-0.21609999999999999</v>
      </c>
      <c r="S22" s="2">
        <v>2.8525999999999998</v>
      </c>
      <c r="T22" s="2">
        <v>-17.804500000000001</v>
      </c>
      <c r="U22" s="2">
        <v>-5.6428000000000003</v>
      </c>
      <c r="V22" s="2">
        <v>6.5408999999999997</v>
      </c>
      <c r="W22" s="2">
        <v>-5.7797000000000001</v>
      </c>
      <c r="X22" s="2">
        <v>0.1903</v>
      </c>
      <c r="Y22" s="2">
        <v>6.4379999999999997</v>
      </c>
      <c r="Z22" s="4">
        <v>19</v>
      </c>
      <c r="AA22" s="2">
        <f t="shared" si="0"/>
        <v>15.41200000000002</v>
      </c>
      <c r="AB22" s="2">
        <f t="shared" si="1"/>
        <v>11.087769784172677</v>
      </c>
    </row>
    <row r="23" spans="1:28">
      <c r="A23">
        <v>20</v>
      </c>
      <c r="B23" s="25">
        <v>1.65</v>
      </c>
      <c r="C23">
        <v>3</v>
      </c>
      <c r="D23">
        <v>48</v>
      </c>
      <c r="E23" s="25">
        <v>6.96</v>
      </c>
      <c r="F23" s="25">
        <v>2.0760000000000001</v>
      </c>
      <c r="G23">
        <v>2</v>
      </c>
      <c r="H23">
        <v>8</v>
      </c>
      <c r="I23">
        <v>4</v>
      </c>
      <c r="J23">
        <v>35</v>
      </c>
      <c r="K23">
        <v>1</v>
      </c>
      <c r="L23" s="25">
        <v>139.9</v>
      </c>
      <c r="M23" s="25"/>
      <c r="N23" s="27">
        <v>20</v>
      </c>
      <c r="O23" s="2">
        <v>0.75260000000000005</v>
      </c>
      <c r="P23" s="2">
        <v>58.128300000000003</v>
      </c>
      <c r="Q23" s="2">
        <v>7.3696000000000002</v>
      </c>
      <c r="R23" s="2">
        <v>-0.21920000000000001</v>
      </c>
      <c r="S23" s="2">
        <v>2.8437000000000001</v>
      </c>
      <c r="T23" s="2">
        <v>-17.195399999999999</v>
      </c>
      <c r="U23" s="2">
        <v>-5.3273000000000001</v>
      </c>
      <c r="V23" s="2">
        <v>6.6448</v>
      </c>
      <c r="W23" s="2">
        <v>-5.9728000000000003</v>
      </c>
      <c r="X23" s="2">
        <v>0.183</v>
      </c>
      <c r="Y23" s="2">
        <v>6.3158000000000003</v>
      </c>
      <c r="Z23" s="4">
        <v>20</v>
      </c>
      <c r="AA23" s="2">
        <f t="shared" si="0"/>
        <v>23.894670000000019</v>
      </c>
      <c r="AB23" s="2">
        <f t="shared" si="1"/>
        <v>17.07982130092925</v>
      </c>
    </row>
    <row r="24" spans="1:28">
      <c r="A24">
        <v>21</v>
      </c>
      <c r="B24" s="25">
        <v>2.0920000000000001</v>
      </c>
      <c r="C24">
        <v>3</v>
      </c>
      <c r="D24">
        <v>50</v>
      </c>
      <c r="E24" s="25">
        <v>6.5</v>
      </c>
      <c r="F24" s="25">
        <v>2.3479999999999999</v>
      </c>
      <c r="G24">
        <v>2</v>
      </c>
      <c r="H24">
        <v>9</v>
      </c>
      <c r="I24">
        <v>5</v>
      </c>
      <c r="J24">
        <v>35</v>
      </c>
      <c r="K24">
        <v>1</v>
      </c>
      <c r="L24" s="25">
        <v>144.9</v>
      </c>
      <c r="M24" s="25"/>
      <c r="N24" s="27">
        <v>21</v>
      </c>
      <c r="O24" s="2">
        <v>0.75180000000000002</v>
      </c>
      <c r="P24" s="2">
        <v>57.3476</v>
      </c>
      <c r="Q24" s="2">
        <v>7.6021999999999998</v>
      </c>
      <c r="R24" s="2">
        <v>-0.2092</v>
      </c>
      <c r="S24" s="2">
        <v>2.6833</v>
      </c>
      <c r="T24" s="2">
        <v>-14.895200000000001</v>
      </c>
      <c r="U24" s="2">
        <v>-4.6409000000000002</v>
      </c>
      <c r="V24" s="2">
        <v>7.7522000000000002</v>
      </c>
      <c r="W24" s="2">
        <v>-9.4702999999999999</v>
      </c>
      <c r="X24" s="2">
        <v>0.21829999999999999</v>
      </c>
      <c r="Y24" s="2">
        <v>5.1266999999999996</v>
      </c>
      <c r="Z24" s="4">
        <v>21</v>
      </c>
      <c r="AA24" s="2">
        <f t="shared" si="0"/>
        <v>16.796392000000026</v>
      </c>
      <c r="AB24" s="2">
        <f t="shared" si="1"/>
        <v>11.591712905452054</v>
      </c>
    </row>
    <row r="25" spans="1:28">
      <c r="A25">
        <v>22</v>
      </c>
      <c r="B25" s="25">
        <v>2.0449999999999999</v>
      </c>
      <c r="C25">
        <v>3</v>
      </c>
      <c r="D25">
        <v>127</v>
      </c>
      <c r="E25" s="25">
        <v>19.05</v>
      </c>
      <c r="F25" s="25">
        <v>2.1440000000000001</v>
      </c>
      <c r="G25">
        <v>2</v>
      </c>
      <c r="H25">
        <v>8</v>
      </c>
      <c r="I25">
        <v>3</v>
      </c>
      <c r="J25">
        <v>35</v>
      </c>
      <c r="K25">
        <v>1</v>
      </c>
      <c r="L25" s="25">
        <v>147</v>
      </c>
      <c r="M25" s="25"/>
      <c r="N25" s="27">
        <v>22</v>
      </c>
      <c r="O25" s="2">
        <v>0.75070000000000003</v>
      </c>
      <c r="P25" s="2">
        <v>57.318300000000001</v>
      </c>
      <c r="Q25" s="2">
        <v>7.6486000000000001</v>
      </c>
      <c r="R25" s="2">
        <v>-0.20849999999999999</v>
      </c>
      <c r="S25" s="2">
        <v>2.6775000000000002</v>
      </c>
      <c r="T25" s="2">
        <v>-14.855499999999999</v>
      </c>
      <c r="U25" s="2">
        <v>-4.6413000000000002</v>
      </c>
      <c r="V25" s="2">
        <v>7.7885999999999997</v>
      </c>
      <c r="W25" s="2">
        <v>-9.5975999999999999</v>
      </c>
      <c r="X25" s="2">
        <v>0.2205</v>
      </c>
      <c r="Y25" s="2">
        <v>5.0885999999999996</v>
      </c>
      <c r="Z25" s="4">
        <v>22</v>
      </c>
      <c r="AA25" s="2">
        <f t="shared" si="0"/>
        <v>-27.499134999999995</v>
      </c>
      <c r="AB25" s="2">
        <f t="shared" si="1"/>
        <v>-18.706894557823126</v>
      </c>
    </row>
    <row r="26" spans="1:28">
      <c r="A26">
        <v>23</v>
      </c>
      <c r="B26" s="25">
        <v>2.133</v>
      </c>
      <c r="C26">
        <v>4</v>
      </c>
      <c r="D26">
        <v>85</v>
      </c>
      <c r="E26" s="25">
        <v>12.75</v>
      </c>
      <c r="F26" s="25">
        <v>2.09</v>
      </c>
      <c r="G26">
        <v>2</v>
      </c>
      <c r="H26">
        <v>7</v>
      </c>
      <c r="I26">
        <v>3</v>
      </c>
      <c r="J26">
        <v>22</v>
      </c>
      <c r="K26">
        <v>2</v>
      </c>
      <c r="L26" s="25">
        <v>167.9</v>
      </c>
      <c r="M26" s="25"/>
      <c r="N26" s="27">
        <v>23</v>
      </c>
      <c r="O26" s="2">
        <v>0.749</v>
      </c>
      <c r="P26" s="2">
        <v>58.097999999999999</v>
      </c>
      <c r="Q26" s="2">
        <v>7.6965000000000003</v>
      </c>
      <c r="R26" s="2">
        <v>-0.1983</v>
      </c>
      <c r="S26" s="2">
        <v>3.0293000000000001</v>
      </c>
      <c r="T26" s="2">
        <v>-19.278500000000001</v>
      </c>
      <c r="U26" s="2">
        <v>-5.9234999999999998</v>
      </c>
      <c r="V26" s="2">
        <v>7.1242999999999999</v>
      </c>
      <c r="W26" s="2">
        <v>-7.2865000000000002</v>
      </c>
      <c r="X26" s="2">
        <v>0.2167</v>
      </c>
      <c r="Y26" s="2">
        <v>5.3918999999999997</v>
      </c>
      <c r="Z26" s="4">
        <v>23</v>
      </c>
      <c r="AA26" s="2">
        <f t="shared" si="0"/>
        <v>-12.840627000000012</v>
      </c>
      <c r="AB26" s="2">
        <f t="shared" si="1"/>
        <v>-7.6477826086956595</v>
      </c>
    </row>
    <row r="27" spans="1:28">
      <c r="A27">
        <v>24</v>
      </c>
      <c r="B27" s="25">
        <v>1.2649999999999999</v>
      </c>
      <c r="C27">
        <v>2</v>
      </c>
      <c r="D27">
        <v>53</v>
      </c>
      <c r="E27" s="25">
        <v>6.0949999999999998</v>
      </c>
      <c r="F27" s="25">
        <v>1.65</v>
      </c>
      <c r="G27">
        <v>1</v>
      </c>
      <c r="H27">
        <v>6</v>
      </c>
      <c r="I27">
        <v>4</v>
      </c>
      <c r="J27">
        <v>46</v>
      </c>
      <c r="K27">
        <v>0</v>
      </c>
      <c r="L27" s="25">
        <v>50</v>
      </c>
      <c r="M27" s="25"/>
      <c r="N27" s="27">
        <v>24</v>
      </c>
      <c r="O27" s="2">
        <v>0.748</v>
      </c>
      <c r="P27" s="2">
        <v>58.313499999999998</v>
      </c>
      <c r="Q27" s="2">
        <v>8.2126999999999999</v>
      </c>
      <c r="R27" s="2">
        <v>-0.1913</v>
      </c>
      <c r="S27" s="2">
        <v>3.1284999999999998</v>
      </c>
      <c r="T27" s="2">
        <v>-21.118300000000001</v>
      </c>
      <c r="U27" s="2">
        <v>-6.6254</v>
      </c>
      <c r="V27" s="2">
        <v>6.8703000000000003</v>
      </c>
      <c r="W27" s="2">
        <v>-6.5907</v>
      </c>
      <c r="X27" s="2">
        <v>0.22639999999999999</v>
      </c>
      <c r="Y27" s="2">
        <v>5.5655000000000001</v>
      </c>
      <c r="Z27" s="4">
        <v>24</v>
      </c>
      <c r="AA27" s="2">
        <f t="shared" si="0"/>
        <v>-21.563829999999996</v>
      </c>
      <c r="AB27" s="2">
        <f t="shared" si="1"/>
        <v>-43.127659999999992</v>
      </c>
    </row>
    <row r="28" spans="1:28">
      <c r="A28">
        <v>25</v>
      </c>
      <c r="B28" s="25">
        <v>0.88700000000000001</v>
      </c>
      <c r="C28">
        <v>1</v>
      </c>
      <c r="D28">
        <v>60</v>
      </c>
      <c r="E28" s="25">
        <v>6.9</v>
      </c>
      <c r="F28" s="25">
        <v>1.1100000000000001</v>
      </c>
      <c r="G28">
        <v>1</v>
      </c>
      <c r="H28">
        <v>7</v>
      </c>
      <c r="I28">
        <v>3</v>
      </c>
      <c r="J28">
        <v>47</v>
      </c>
      <c r="K28">
        <v>1</v>
      </c>
      <c r="L28" s="25">
        <v>84.5</v>
      </c>
      <c r="M28" s="25"/>
      <c r="N28" s="27">
        <v>25</v>
      </c>
      <c r="O28" s="2">
        <v>0.74719999999999998</v>
      </c>
      <c r="P28" s="2">
        <v>58.155900000000003</v>
      </c>
      <c r="Q28" s="2">
        <v>7.5404999999999998</v>
      </c>
      <c r="R28" s="2">
        <v>-0.1976</v>
      </c>
      <c r="S28" s="2">
        <v>3.1616</v>
      </c>
      <c r="T28" s="2">
        <v>-20.1692</v>
      </c>
      <c r="U28" s="2">
        <v>-6.3512000000000004</v>
      </c>
      <c r="V28" s="2">
        <v>6.9253999999999998</v>
      </c>
      <c r="W28" s="2">
        <v>-6.4847999999999999</v>
      </c>
      <c r="X28" s="2">
        <v>0.19800000000000001</v>
      </c>
      <c r="Y28" s="2">
        <v>5.8262999999999998</v>
      </c>
      <c r="Z28" s="4">
        <v>25</v>
      </c>
      <c r="AA28" s="2">
        <f t="shared" si="0"/>
        <v>7.2680970000000116</v>
      </c>
      <c r="AB28" s="2">
        <f t="shared" si="1"/>
        <v>8.6012982248520853</v>
      </c>
    </row>
    <row r="29" spans="1:28">
      <c r="A29">
        <v>26</v>
      </c>
      <c r="B29" s="25">
        <v>1.1859999999999999</v>
      </c>
      <c r="C29">
        <v>1</v>
      </c>
      <c r="D29">
        <v>54</v>
      </c>
      <c r="E29" s="25">
        <v>6.3179999999999996</v>
      </c>
      <c r="F29" s="25">
        <v>1.238</v>
      </c>
      <c r="G29">
        <v>1</v>
      </c>
      <c r="H29">
        <v>6</v>
      </c>
      <c r="I29">
        <v>3</v>
      </c>
      <c r="J29">
        <v>47</v>
      </c>
      <c r="K29">
        <v>1</v>
      </c>
      <c r="L29" s="25">
        <v>72</v>
      </c>
      <c r="M29" s="25"/>
      <c r="N29" s="27">
        <v>26</v>
      </c>
      <c r="O29" s="2">
        <v>0.69779999999999998</v>
      </c>
      <c r="P29" s="2">
        <v>58.403500000000001</v>
      </c>
      <c r="Q29" s="2">
        <v>8.7041000000000004</v>
      </c>
      <c r="R29" s="2">
        <v>-0.17100000000000001</v>
      </c>
      <c r="S29" s="2">
        <v>3.0449000000000002</v>
      </c>
      <c r="T29" s="2">
        <v>-19.898800000000001</v>
      </c>
      <c r="U29" s="2">
        <v>-6.8772000000000002</v>
      </c>
      <c r="V29" s="2">
        <v>6.0663</v>
      </c>
      <c r="W29" s="2">
        <v>-6.2371999999999996</v>
      </c>
      <c r="X29" s="2">
        <v>0.2442</v>
      </c>
      <c r="Y29" s="2">
        <v>5.2207999999999997</v>
      </c>
      <c r="Z29" s="4">
        <v>26</v>
      </c>
      <c r="AA29" s="2">
        <f t="shared" si="0"/>
        <v>-16.730891999999983</v>
      </c>
      <c r="AB29" s="2">
        <f t="shared" si="1"/>
        <v>-23.237349999999974</v>
      </c>
    </row>
    <row r="30" spans="1:28">
      <c r="A30">
        <v>27</v>
      </c>
      <c r="B30" s="25">
        <v>0.94499999999999995</v>
      </c>
      <c r="C30">
        <v>1</v>
      </c>
      <c r="D30">
        <v>52</v>
      </c>
      <c r="E30" s="25">
        <v>5.98</v>
      </c>
      <c r="F30" s="25">
        <v>0.96199999999999997</v>
      </c>
      <c r="G30">
        <v>1</v>
      </c>
      <c r="H30">
        <v>6</v>
      </c>
      <c r="I30">
        <v>3</v>
      </c>
      <c r="J30">
        <v>46</v>
      </c>
      <c r="K30">
        <v>0</v>
      </c>
      <c r="L30" s="25">
        <v>70</v>
      </c>
      <c r="M30" s="25"/>
      <c r="N30" s="27">
        <v>27</v>
      </c>
      <c r="O30" s="2">
        <v>0.69469999999999998</v>
      </c>
      <c r="P30" s="2">
        <v>58.452199999999998</v>
      </c>
      <c r="Q30" s="2">
        <v>8.9329999999999998</v>
      </c>
      <c r="R30" s="2">
        <v>-0.1658</v>
      </c>
      <c r="S30" s="2">
        <v>3.0219999999999998</v>
      </c>
      <c r="T30" s="2">
        <v>-19.845600000000001</v>
      </c>
      <c r="U30" s="2">
        <v>-6.9805999999999999</v>
      </c>
      <c r="V30" s="2">
        <v>5.8973000000000004</v>
      </c>
      <c r="W30" s="2">
        <v>-6.1883999999999997</v>
      </c>
      <c r="X30" s="2">
        <v>0.25330000000000003</v>
      </c>
      <c r="Y30" s="2">
        <v>5.1017000000000001</v>
      </c>
      <c r="Z30" s="4">
        <v>27</v>
      </c>
      <c r="AA30" s="2">
        <f t="shared" si="0"/>
        <v>13.78497500000001</v>
      </c>
      <c r="AB30" s="2">
        <f t="shared" si="1"/>
        <v>19.692821428571442</v>
      </c>
    </row>
    <row r="31" spans="1:28">
      <c r="A31">
        <v>28</v>
      </c>
      <c r="B31" s="25">
        <v>0.77400000000000002</v>
      </c>
      <c r="C31">
        <v>1</v>
      </c>
      <c r="D31">
        <v>50</v>
      </c>
      <c r="E31" s="25">
        <v>7.4</v>
      </c>
      <c r="F31" s="25">
        <v>1.02</v>
      </c>
      <c r="G31">
        <v>1</v>
      </c>
      <c r="H31">
        <v>6</v>
      </c>
      <c r="I31">
        <v>3</v>
      </c>
      <c r="J31">
        <v>58</v>
      </c>
      <c r="K31">
        <v>0</v>
      </c>
      <c r="L31" s="25">
        <v>64.900000000000006</v>
      </c>
      <c r="M31" s="25"/>
      <c r="N31" s="27">
        <v>28</v>
      </c>
      <c r="O31" s="2">
        <v>0.69420000000000004</v>
      </c>
      <c r="P31" s="2">
        <v>58.422600000000003</v>
      </c>
      <c r="Q31" s="2">
        <v>9.0124999999999993</v>
      </c>
      <c r="R31" s="2">
        <v>-0.16339999999999999</v>
      </c>
      <c r="S31" s="2">
        <v>3.0036999999999998</v>
      </c>
      <c r="T31" s="2">
        <v>-19.762899999999998</v>
      </c>
      <c r="U31" s="2">
        <v>-6.9820000000000002</v>
      </c>
      <c r="V31" s="2">
        <v>5.8581000000000003</v>
      </c>
      <c r="W31" s="2">
        <v>-6.2142999999999997</v>
      </c>
      <c r="X31" s="2">
        <v>0.25640000000000002</v>
      </c>
      <c r="Y31" s="2">
        <v>5.0469999999999997</v>
      </c>
      <c r="Z31" s="4">
        <v>28</v>
      </c>
      <c r="AA31" s="2">
        <f t="shared" si="0"/>
        <v>11.403594000000012</v>
      </c>
      <c r="AB31" s="2">
        <f t="shared" si="1"/>
        <v>17.571023112480759</v>
      </c>
    </row>
    <row r="32" spans="1:28">
      <c r="A32">
        <v>29</v>
      </c>
      <c r="B32" s="25">
        <v>1.5629999999999999</v>
      </c>
      <c r="C32">
        <v>1</v>
      </c>
      <c r="D32">
        <v>60</v>
      </c>
      <c r="E32" s="25">
        <v>8.8800000000000008</v>
      </c>
      <c r="F32" s="25">
        <v>0.92600000000000005</v>
      </c>
      <c r="G32">
        <v>1</v>
      </c>
      <c r="H32">
        <v>5</v>
      </c>
      <c r="I32">
        <v>2</v>
      </c>
      <c r="J32">
        <v>60</v>
      </c>
      <c r="K32">
        <v>1</v>
      </c>
      <c r="L32" s="25">
        <v>83.1</v>
      </c>
      <c r="M32" s="25"/>
      <c r="N32" s="27">
        <v>29</v>
      </c>
      <c r="O32" s="2">
        <v>0.69240000000000002</v>
      </c>
      <c r="P32" s="2">
        <v>57.9893</v>
      </c>
      <c r="Q32" s="2">
        <v>9.0710999999999995</v>
      </c>
      <c r="R32" s="2">
        <v>-0.15679999999999999</v>
      </c>
      <c r="S32" s="2">
        <v>2.8984999999999999</v>
      </c>
      <c r="T32" s="2">
        <v>-19.133500000000002</v>
      </c>
      <c r="U32" s="2">
        <v>-6.6772</v>
      </c>
      <c r="V32" s="2">
        <v>6.0022000000000002</v>
      </c>
      <c r="W32" s="2">
        <v>-6.6116999999999999</v>
      </c>
      <c r="X32" s="2">
        <v>0.25850000000000001</v>
      </c>
      <c r="Y32" s="2">
        <v>4.8883000000000001</v>
      </c>
      <c r="Z32" s="4">
        <v>29</v>
      </c>
      <c r="AA32" s="2">
        <f t="shared" si="0"/>
        <v>-38.130846999999989</v>
      </c>
      <c r="AB32" s="2">
        <f t="shared" si="1"/>
        <v>-45.885495788206967</v>
      </c>
    </row>
    <row r="33" spans="1:28">
      <c r="A33">
        <v>30</v>
      </c>
      <c r="B33" s="25">
        <v>1.1539999999999999</v>
      </c>
      <c r="C33">
        <v>1</v>
      </c>
      <c r="D33">
        <v>56</v>
      </c>
      <c r="E33" s="25">
        <v>6.7759999999999998</v>
      </c>
      <c r="F33" s="25">
        <v>1.1539999999999999</v>
      </c>
      <c r="G33">
        <v>2</v>
      </c>
      <c r="H33">
        <v>6</v>
      </c>
      <c r="I33">
        <v>3</v>
      </c>
      <c r="J33">
        <v>45</v>
      </c>
      <c r="K33">
        <v>2</v>
      </c>
      <c r="L33" s="25">
        <v>89</v>
      </c>
      <c r="M33" s="25"/>
      <c r="N33" s="27">
        <v>30</v>
      </c>
      <c r="O33" s="2">
        <v>0.68459999999999999</v>
      </c>
      <c r="P33" s="2">
        <v>57.342100000000002</v>
      </c>
      <c r="Q33" s="2">
        <v>7.7873999999999999</v>
      </c>
      <c r="R33" s="2">
        <v>-0.1817</v>
      </c>
      <c r="S33" s="2">
        <v>2.9438</v>
      </c>
      <c r="T33" s="2">
        <v>-18.915199999999999</v>
      </c>
      <c r="U33" s="2">
        <v>-5.819</v>
      </c>
      <c r="V33" s="2">
        <v>7.1071999999999997</v>
      </c>
      <c r="W33" s="2">
        <v>-7.2289000000000003</v>
      </c>
      <c r="X33" s="2">
        <v>0.20730000000000001</v>
      </c>
      <c r="Y33" s="2">
        <v>5.4486999999999997</v>
      </c>
      <c r="Z33" s="4">
        <v>30</v>
      </c>
      <c r="AA33" s="2">
        <f t="shared" si="0"/>
        <v>-8.8506420000000219</v>
      </c>
      <c r="AB33" s="2">
        <f t="shared" si="1"/>
        <v>-9.9445415730337334</v>
      </c>
    </row>
    <row r="34" spans="1:28">
      <c r="A34">
        <v>31</v>
      </c>
      <c r="B34" s="25">
        <v>1.2849999999999999</v>
      </c>
      <c r="C34">
        <v>2</v>
      </c>
      <c r="D34">
        <v>50</v>
      </c>
      <c r="E34" s="25">
        <v>6.25</v>
      </c>
      <c r="F34" s="25">
        <v>1.4990000000000001</v>
      </c>
      <c r="G34">
        <v>2</v>
      </c>
      <c r="H34">
        <v>6</v>
      </c>
      <c r="I34">
        <v>4</v>
      </c>
      <c r="J34">
        <v>47</v>
      </c>
      <c r="K34">
        <v>1</v>
      </c>
      <c r="L34" s="25">
        <v>87.5</v>
      </c>
      <c r="M34" s="25"/>
      <c r="N34" s="27">
        <v>31</v>
      </c>
      <c r="O34" s="2">
        <v>0.67820000000000003</v>
      </c>
      <c r="P34" s="2">
        <v>57.2346</v>
      </c>
      <c r="Q34" s="2">
        <v>7.4614000000000003</v>
      </c>
      <c r="R34" s="2">
        <v>-0.18310000000000001</v>
      </c>
      <c r="S34" s="2">
        <v>2.9245000000000001</v>
      </c>
      <c r="T34" s="2">
        <v>-18.5778</v>
      </c>
      <c r="U34" s="2">
        <v>-5.649</v>
      </c>
      <c r="V34" s="2">
        <v>6.9128999999999996</v>
      </c>
      <c r="W34" s="2">
        <v>-6.5404999999999998</v>
      </c>
      <c r="X34" s="2">
        <v>0.1883</v>
      </c>
      <c r="Y34" s="2">
        <v>5.7328000000000001</v>
      </c>
      <c r="Z34" s="4">
        <v>31</v>
      </c>
      <c r="AA34" s="2">
        <f t="shared" si="0"/>
        <v>5.5510050000000035</v>
      </c>
      <c r="AB34" s="2">
        <f t="shared" si="1"/>
        <v>6.3440057142857178</v>
      </c>
    </row>
    <row r="35" spans="1:28">
      <c r="A35">
        <v>32</v>
      </c>
      <c r="B35" s="25">
        <v>1.0960000000000001</v>
      </c>
      <c r="C35">
        <v>1</v>
      </c>
      <c r="D35">
        <v>153</v>
      </c>
      <c r="E35" s="25">
        <v>17.594999999999999</v>
      </c>
      <c r="F35" s="25">
        <v>1.1910000000000001</v>
      </c>
      <c r="G35">
        <v>2</v>
      </c>
      <c r="H35">
        <v>6</v>
      </c>
      <c r="I35">
        <v>3</v>
      </c>
      <c r="J35">
        <v>47</v>
      </c>
      <c r="K35">
        <v>0</v>
      </c>
      <c r="L35" s="25">
        <v>87</v>
      </c>
      <c r="M35" s="25"/>
      <c r="N35" s="27">
        <v>32</v>
      </c>
      <c r="O35" s="2">
        <v>0.67549999999999999</v>
      </c>
      <c r="P35" s="2">
        <v>57.330199999999998</v>
      </c>
      <c r="Q35" s="2">
        <v>7.5217999999999998</v>
      </c>
      <c r="R35" s="2">
        <v>-0.17630000000000001</v>
      </c>
      <c r="S35" s="2">
        <v>2.8871000000000002</v>
      </c>
      <c r="T35" s="2">
        <v>-18.2654</v>
      </c>
      <c r="U35" s="2">
        <v>-5.7442000000000002</v>
      </c>
      <c r="V35" s="2">
        <v>6.3171999999999997</v>
      </c>
      <c r="W35" s="2">
        <v>-5.5439999999999996</v>
      </c>
      <c r="X35" s="2">
        <v>0.18379999999999999</v>
      </c>
      <c r="Y35" s="2">
        <v>5.8688000000000002</v>
      </c>
      <c r="Z35" s="4">
        <v>32</v>
      </c>
      <c r="AA35" s="2">
        <f t="shared" si="0"/>
        <v>-1.234689000000003</v>
      </c>
      <c r="AB35" s="2">
        <f t="shared" si="1"/>
        <v>-1.4191827586206931</v>
      </c>
    </row>
    <row r="36" spans="1:28">
      <c r="A36">
        <v>33</v>
      </c>
      <c r="B36" s="25">
        <v>1.6619999999999999</v>
      </c>
      <c r="C36">
        <v>1</v>
      </c>
      <c r="D36">
        <v>40</v>
      </c>
      <c r="E36" s="25">
        <v>5.08</v>
      </c>
      <c r="F36" s="25">
        <v>1.1279999999999999</v>
      </c>
      <c r="G36">
        <v>1</v>
      </c>
      <c r="H36">
        <v>6</v>
      </c>
      <c r="I36">
        <v>3</v>
      </c>
      <c r="J36">
        <v>58</v>
      </c>
      <c r="K36">
        <v>0</v>
      </c>
      <c r="L36" s="25">
        <v>117.5</v>
      </c>
      <c r="M36" s="25"/>
      <c r="N36" s="27">
        <v>33</v>
      </c>
      <c r="O36" s="2">
        <v>0.67259999999999998</v>
      </c>
      <c r="P36" s="2">
        <v>57.3172</v>
      </c>
      <c r="Q36" s="2">
        <v>7.4367999999999999</v>
      </c>
      <c r="R36" s="2">
        <v>-0.17430000000000001</v>
      </c>
      <c r="S36" s="2">
        <v>2.8805999999999998</v>
      </c>
      <c r="T36" s="2">
        <v>-17.8245</v>
      </c>
      <c r="U36" s="2">
        <v>-5.7263000000000002</v>
      </c>
      <c r="V36" s="2">
        <v>6.1593999999999998</v>
      </c>
      <c r="W36" s="2">
        <v>-5.3845000000000001</v>
      </c>
      <c r="X36" s="2">
        <v>0.1792</v>
      </c>
      <c r="Y36" s="2">
        <v>5.8909000000000002</v>
      </c>
      <c r="Z36" s="4">
        <v>33</v>
      </c>
      <c r="AA36" s="2">
        <f t="shared" si="0"/>
        <v>24.714082000000019</v>
      </c>
      <c r="AB36" s="2">
        <f t="shared" si="1"/>
        <v>21.033261276595759</v>
      </c>
    </row>
    <row r="37" spans="1:28">
      <c r="A37">
        <v>34</v>
      </c>
      <c r="B37" s="25">
        <v>2.5169999999999999</v>
      </c>
      <c r="C37">
        <v>1</v>
      </c>
      <c r="D37">
        <v>40</v>
      </c>
      <c r="E37" s="25">
        <v>5.4</v>
      </c>
      <c r="F37" s="25">
        <v>1.2749999999999999</v>
      </c>
      <c r="G37">
        <v>1</v>
      </c>
      <c r="H37">
        <v>5</v>
      </c>
      <c r="I37">
        <v>2</v>
      </c>
      <c r="J37">
        <v>46</v>
      </c>
      <c r="K37">
        <v>0</v>
      </c>
      <c r="L37" s="25">
        <v>116.5</v>
      </c>
      <c r="M37" s="25"/>
      <c r="N37" s="27">
        <v>34</v>
      </c>
      <c r="O37" s="2">
        <v>0.67220000000000002</v>
      </c>
      <c r="P37" s="2">
        <v>57.540500000000002</v>
      </c>
      <c r="Q37" s="2">
        <v>7.7836999999999996</v>
      </c>
      <c r="R37" s="2">
        <v>-0.15490000000000001</v>
      </c>
      <c r="S37" s="2">
        <v>2.6861999999999999</v>
      </c>
      <c r="T37" s="2">
        <v>-17.1128</v>
      </c>
      <c r="U37" s="2">
        <v>-6.4021999999999997</v>
      </c>
      <c r="V37" s="2">
        <v>5.0739000000000001</v>
      </c>
      <c r="W37" s="2">
        <v>-3.758</v>
      </c>
      <c r="X37" s="2">
        <v>0.18490000000000001</v>
      </c>
      <c r="Y37" s="2">
        <v>6.6025</v>
      </c>
      <c r="Z37" s="4">
        <v>34</v>
      </c>
      <c r="AA37" s="2">
        <f t="shared" si="0"/>
        <v>-27.981173000000041</v>
      </c>
      <c r="AB37" s="2">
        <f t="shared" si="1"/>
        <v>-24.018174248927075</v>
      </c>
    </row>
    <row r="38" spans="1:28">
      <c r="A38">
        <v>35</v>
      </c>
      <c r="B38" s="25">
        <v>1.978</v>
      </c>
      <c r="C38">
        <v>3</v>
      </c>
      <c r="D38">
        <v>40</v>
      </c>
      <c r="E38" s="25">
        <v>4.8</v>
      </c>
      <c r="F38" s="25">
        <v>1.4950000000000001</v>
      </c>
      <c r="G38">
        <v>2</v>
      </c>
      <c r="H38">
        <v>6</v>
      </c>
      <c r="I38">
        <v>3</v>
      </c>
      <c r="J38">
        <v>15</v>
      </c>
      <c r="K38">
        <v>1</v>
      </c>
      <c r="L38" s="25">
        <v>127.9</v>
      </c>
      <c r="M38" s="25"/>
      <c r="N38" s="27">
        <v>35</v>
      </c>
      <c r="O38" s="2">
        <v>0.67100000000000004</v>
      </c>
      <c r="P38" s="2">
        <v>57.901499999999999</v>
      </c>
      <c r="Q38" s="2">
        <v>8.3285999999999998</v>
      </c>
      <c r="R38" s="2">
        <v>-0.1246</v>
      </c>
      <c r="S38" s="2">
        <v>2.4308999999999998</v>
      </c>
      <c r="T38" s="2">
        <v>-15.7509</v>
      </c>
      <c r="U38" s="2">
        <v>-7.3681999999999999</v>
      </c>
      <c r="V38" s="2">
        <v>3.4211999999999998</v>
      </c>
      <c r="W38" s="2">
        <v>-1.5813999999999999</v>
      </c>
      <c r="X38" s="2">
        <v>0.1961</v>
      </c>
      <c r="Y38" s="2">
        <v>7.4081999999999999</v>
      </c>
      <c r="Z38" s="4">
        <v>35</v>
      </c>
      <c r="AA38" s="2">
        <f t="shared" si="0"/>
        <v>4.2244180000000142</v>
      </c>
      <c r="AB38" s="2">
        <f t="shared" si="1"/>
        <v>3.3029069585613873</v>
      </c>
    </row>
    <row r="39" spans="1:28">
      <c r="A39">
        <v>36</v>
      </c>
      <c r="B39" s="25">
        <v>2.738</v>
      </c>
      <c r="C39">
        <v>1</v>
      </c>
      <c r="D39">
        <v>48</v>
      </c>
      <c r="E39" s="25">
        <v>6.3360000000000003</v>
      </c>
      <c r="F39" s="25">
        <v>1.3759999999999999</v>
      </c>
      <c r="G39">
        <v>2</v>
      </c>
      <c r="H39">
        <v>7</v>
      </c>
      <c r="I39">
        <v>3</v>
      </c>
      <c r="J39">
        <v>61</v>
      </c>
      <c r="K39">
        <v>1</v>
      </c>
      <c r="L39" s="25">
        <v>140.9</v>
      </c>
      <c r="M39" s="25"/>
      <c r="N39" s="27">
        <v>36</v>
      </c>
      <c r="O39" s="2">
        <v>0.66669999999999996</v>
      </c>
      <c r="P39" s="2">
        <v>58.246600000000001</v>
      </c>
      <c r="Q39" s="2">
        <v>8.8034999999999997</v>
      </c>
      <c r="R39" s="2">
        <v>-9.8900000000000002E-2</v>
      </c>
      <c r="S39" s="2">
        <v>2.3536999999999999</v>
      </c>
      <c r="T39" s="2">
        <v>-13.853199999999999</v>
      </c>
      <c r="U39" s="2">
        <v>-7.9318999999999997</v>
      </c>
      <c r="V39" s="2">
        <v>2.1324999999999998</v>
      </c>
      <c r="W39" s="2">
        <v>-0.78439999999999999</v>
      </c>
      <c r="X39" s="2">
        <v>0.2127</v>
      </c>
      <c r="Y39" s="2">
        <v>7.2028999999999996</v>
      </c>
      <c r="Z39" s="4">
        <v>36</v>
      </c>
      <c r="AA39" s="2">
        <f t="shared" si="0"/>
        <v>-23.63453800000002</v>
      </c>
      <c r="AB39" s="2">
        <f t="shared" si="1"/>
        <v>-16.773980127750189</v>
      </c>
    </row>
    <row r="40" spans="1:28">
      <c r="A40">
        <v>37</v>
      </c>
      <c r="B40" s="25">
        <v>2.2000000000000002</v>
      </c>
      <c r="C40">
        <v>1</v>
      </c>
      <c r="D40">
        <v>40</v>
      </c>
      <c r="E40" s="25">
        <v>5.08</v>
      </c>
      <c r="F40" s="25">
        <v>1.3440000000000001</v>
      </c>
      <c r="G40">
        <v>1</v>
      </c>
      <c r="H40">
        <v>6</v>
      </c>
      <c r="I40">
        <v>3</v>
      </c>
      <c r="J40">
        <v>61</v>
      </c>
      <c r="K40">
        <v>1</v>
      </c>
      <c r="L40" s="25">
        <v>150</v>
      </c>
      <c r="M40" s="25"/>
      <c r="N40" s="27">
        <v>37</v>
      </c>
      <c r="O40" s="2">
        <v>0.66549999999999998</v>
      </c>
      <c r="P40" s="2">
        <v>58.910699999999999</v>
      </c>
      <c r="Q40" s="2">
        <v>8.9239999999999995</v>
      </c>
      <c r="R40" s="2">
        <v>-7.6200000000000004E-2</v>
      </c>
      <c r="S40" s="2">
        <v>2.5200999999999998</v>
      </c>
      <c r="T40" s="2">
        <v>-15.652900000000001</v>
      </c>
      <c r="U40" s="2">
        <v>-10.081</v>
      </c>
      <c r="V40" s="2">
        <v>0.38979999999999998</v>
      </c>
      <c r="W40" s="2">
        <v>2.9546000000000001</v>
      </c>
      <c r="X40" s="2">
        <v>0.17949999999999999</v>
      </c>
      <c r="Y40" s="2">
        <v>9.1160999999999994</v>
      </c>
      <c r="Z40" s="4">
        <v>37</v>
      </c>
      <c r="AA40" s="2">
        <f t="shared" si="0"/>
        <v>11.756840000000011</v>
      </c>
      <c r="AB40" s="2">
        <f t="shared" si="1"/>
        <v>7.8378933333333398</v>
      </c>
    </row>
    <row r="41" spans="1:28">
      <c r="A41">
        <v>38</v>
      </c>
      <c r="B41" s="25">
        <v>2.52</v>
      </c>
      <c r="C41">
        <v>1</v>
      </c>
      <c r="D41">
        <v>50</v>
      </c>
      <c r="E41" s="25">
        <v>6.55</v>
      </c>
      <c r="F41" s="25">
        <v>1.7849999999999999</v>
      </c>
      <c r="G41">
        <v>2</v>
      </c>
      <c r="H41">
        <v>6</v>
      </c>
      <c r="I41">
        <v>3</v>
      </c>
      <c r="J41">
        <v>70</v>
      </c>
      <c r="K41">
        <v>1</v>
      </c>
      <c r="L41" s="25">
        <v>158</v>
      </c>
      <c r="M41" s="25"/>
      <c r="N41" s="27">
        <v>38</v>
      </c>
      <c r="O41" s="2">
        <v>0.66500000000000004</v>
      </c>
      <c r="P41" s="2">
        <v>58.406999999999996</v>
      </c>
      <c r="Q41" s="2">
        <v>8.2082999999999995</v>
      </c>
      <c r="R41" s="2">
        <v>-0.105</v>
      </c>
      <c r="S41" s="2">
        <v>2.7572999999999999</v>
      </c>
      <c r="T41" s="2">
        <v>-16.3796</v>
      </c>
      <c r="U41" s="2">
        <v>-10.062200000000001</v>
      </c>
      <c r="V41" s="2">
        <v>3.1520000000000001</v>
      </c>
      <c r="W41" s="2">
        <v>-1.8112999999999999</v>
      </c>
      <c r="X41" s="2">
        <v>0.18060000000000001</v>
      </c>
      <c r="Y41" s="2">
        <v>9.0055999999999994</v>
      </c>
      <c r="Z41" s="4">
        <v>38</v>
      </c>
      <c r="AA41" s="2">
        <f t="shared" si="0"/>
        <v>-2.1446300000000065</v>
      </c>
      <c r="AB41" s="2">
        <f t="shared" si="1"/>
        <v>-1.357360759493675</v>
      </c>
    </row>
    <row r="42" spans="1:28">
      <c r="A42">
        <v>39</v>
      </c>
      <c r="B42" s="25">
        <v>2.7559999999999998</v>
      </c>
      <c r="C42">
        <v>2</v>
      </c>
      <c r="D42">
        <v>48</v>
      </c>
      <c r="E42" s="25">
        <v>6.3360000000000003</v>
      </c>
      <c r="F42" s="25">
        <v>1.58</v>
      </c>
      <c r="G42">
        <v>2</v>
      </c>
      <c r="H42">
        <v>8</v>
      </c>
      <c r="I42">
        <v>3</v>
      </c>
      <c r="J42">
        <v>69</v>
      </c>
      <c r="K42">
        <v>1</v>
      </c>
      <c r="L42" s="25">
        <v>160</v>
      </c>
      <c r="M42" s="25"/>
      <c r="N42" s="27">
        <v>39</v>
      </c>
      <c r="O42" s="2">
        <v>0.66420000000000001</v>
      </c>
      <c r="P42" s="2">
        <v>58.369700000000002</v>
      </c>
      <c r="Q42" s="2">
        <v>8.1478000000000002</v>
      </c>
      <c r="R42" s="2">
        <v>-0.1056</v>
      </c>
      <c r="S42" s="2">
        <v>2.7664</v>
      </c>
      <c r="T42" s="2">
        <v>-16.317699999999999</v>
      </c>
      <c r="U42" s="2">
        <v>-10.0778</v>
      </c>
      <c r="V42" s="2">
        <v>3.3163999999999998</v>
      </c>
      <c r="W42" s="2">
        <v>-2.1751999999999998</v>
      </c>
      <c r="X42" s="2">
        <v>0.18240000000000001</v>
      </c>
      <c r="Y42" s="2">
        <v>9.0325000000000006</v>
      </c>
      <c r="Z42" s="4">
        <v>39</v>
      </c>
      <c r="AA42" s="2">
        <f t="shared" si="0"/>
        <v>-18.733860000000021</v>
      </c>
      <c r="AB42" s="2">
        <f t="shared" si="1"/>
        <v>-11.708662500000013</v>
      </c>
    </row>
    <row r="43" spans="1:28">
      <c r="A43">
        <v>40</v>
      </c>
      <c r="B43" s="25">
        <v>2.1739999999999999</v>
      </c>
      <c r="C43">
        <v>2</v>
      </c>
      <c r="D43">
        <v>40</v>
      </c>
      <c r="E43" s="25">
        <v>5.4</v>
      </c>
      <c r="F43" s="25">
        <v>1.335</v>
      </c>
      <c r="G43">
        <v>1</v>
      </c>
      <c r="H43">
        <v>6</v>
      </c>
      <c r="I43">
        <v>3</v>
      </c>
      <c r="J43">
        <v>70</v>
      </c>
      <c r="K43">
        <v>1</v>
      </c>
      <c r="L43" s="25">
        <v>161</v>
      </c>
      <c r="M43" s="25"/>
      <c r="N43" s="27">
        <v>40</v>
      </c>
      <c r="O43" s="2">
        <v>0.66039999999999999</v>
      </c>
      <c r="P43" s="2">
        <v>58.376100000000001</v>
      </c>
      <c r="Q43" s="2">
        <v>8.1218000000000004</v>
      </c>
      <c r="R43" s="2">
        <v>-9.7699999999999995E-2</v>
      </c>
      <c r="S43" s="2">
        <v>2.7231999999999998</v>
      </c>
      <c r="T43" s="2">
        <v>-15.7659</v>
      </c>
      <c r="U43" s="2">
        <v>-10.157400000000001</v>
      </c>
      <c r="V43" s="2">
        <v>3.093</v>
      </c>
      <c r="W43" s="2">
        <v>-2.1661000000000001</v>
      </c>
      <c r="X43" s="2">
        <v>0.19070000000000001</v>
      </c>
      <c r="Y43" s="2">
        <v>9.1988000000000003</v>
      </c>
      <c r="Z43" s="4">
        <v>40</v>
      </c>
      <c r="AA43" s="2">
        <f t="shared" si="0"/>
        <v>16.001694000000043</v>
      </c>
      <c r="AB43" s="2">
        <f t="shared" si="1"/>
        <v>9.9389403726708352</v>
      </c>
    </row>
    <row r="44" spans="1:28">
      <c r="A44">
        <v>41</v>
      </c>
      <c r="B44" s="25">
        <v>3.54</v>
      </c>
      <c r="C44">
        <v>2</v>
      </c>
      <c r="D44">
        <v>50</v>
      </c>
      <c r="E44" s="25">
        <v>7.5</v>
      </c>
      <c r="F44" s="25">
        <v>2.1</v>
      </c>
      <c r="G44">
        <v>2</v>
      </c>
      <c r="H44">
        <v>8</v>
      </c>
      <c r="I44">
        <v>4</v>
      </c>
      <c r="J44">
        <v>65</v>
      </c>
      <c r="K44">
        <v>1</v>
      </c>
      <c r="L44" s="25">
        <v>204.5</v>
      </c>
      <c r="M44" s="25"/>
      <c r="N44" s="27">
        <v>41</v>
      </c>
      <c r="O44" s="2">
        <v>0.62880000000000003</v>
      </c>
      <c r="P44" s="2">
        <v>58.372700000000002</v>
      </c>
      <c r="Q44" s="2">
        <v>8.0667000000000009</v>
      </c>
      <c r="R44" s="2">
        <v>-9.7699999999999995E-2</v>
      </c>
      <c r="S44" s="2">
        <v>2.7332999999999998</v>
      </c>
      <c r="T44" s="2">
        <v>-15.941599999999999</v>
      </c>
      <c r="U44" s="2">
        <v>-10.233599999999999</v>
      </c>
      <c r="V44" s="2">
        <v>3.1120999999999999</v>
      </c>
      <c r="W44" s="2">
        <v>-2.0985999999999998</v>
      </c>
      <c r="X44" s="2">
        <v>0.18909999999999999</v>
      </c>
      <c r="Y44" s="2">
        <v>9.3568999999999996</v>
      </c>
      <c r="Z44" s="4">
        <v>41</v>
      </c>
      <c r="AA44" s="2">
        <f t="shared" si="0"/>
        <v>-3.7657600000000286</v>
      </c>
      <c r="AB44" s="2">
        <f t="shared" si="1"/>
        <v>-1.8414474327628501</v>
      </c>
    </row>
    <row r="45" spans="1:28">
      <c r="A45">
        <v>42</v>
      </c>
      <c r="B45" s="25">
        <v>2.7759999999999998</v>
      </c>
      <c r="C45">
        <v>3</v>
      </c>
      <c r="D45">
        <v>60</v>
      </c>
      <c r="E45" s="25">
        <v>8.1</v>
      </c>
      <c r="F45" s="25">
        <v>2.048</v>
      </c>
      <c r="G45">
        <v>0</v>
      </c>
      <c r="H45">
        <v>10</v>
      </c>
      <c r="I45">
        <v>4</v>
      </c>
      <c r="J45">
        <v>71</v>
      </c>
      <c r="K45">
        <v>1</v>
      </c>
      <c r="L45" s="25">
        <v>210</v>
      </c>
      <c r="M45" s="25"/>
      <c r="N45" s="27">
        <v>42</v>
      </c>
      <c r="O45" s="2">
        <v>0.59289999999999998</v>
      </c>
      <c r="P45" s="2">
        <v>58.485999999999997</v>
      </c>
      <c r="Q45" s="2">
        <v>7.6022999999999996</v>
      </c>
      <c r="R45" s="2">
        <v>-9.2600000000000002E-2</v>
      </c>
      <c r="S45" s="2">
        <v>3.0243000000000002</v>
      </c>
      <c r="T45" s="2">
        <v>-16.607099999999999</v>
      </c>
      <c r="U45" s="2">
        <v>-10.1656</v>
      </c>
      <c r="V45" s="2">
        <v>2.6772</v>
      </c>
      <c r="W45" s="2">
        <v>-1.4742999999999999</v>
      </c>
      <c r="X45" s="2">
        <v>0.1817</v>
      </c>
      <c r="Y45" s="2">
        <v>9.3870000000000005</v>
      </c>
      <c r="Z45" s="4">
        <v>42</v>
      </c>
      <c r="AA45" s="2">
        <f t="shared" si="0"/>
        <v>13.983395999999999</v>
      </c>
      <c r="AB45" s="2">
        <f t="shared" si="1"/>
        <v>6.65876</v>
      </c>
    </row>
    <row r="46" spans="1:28">
      <c r="A46">
        <v>43</v>
      </c>
      <c r="B46" s="25">
        <v>3.9239999999999999</v>
      </c>
      <c r="C46">
        <v>4</v>
      </c>
      <c r="D46">
        <v>45</v>
      </c>
      <c r="E46" s="25">
        <v>6.84</v>
      </c>
      <c r="F46" s="25">
        <v>2.1440000000000001</v>
      </c>
      <c r="G46">
        <v>2</v>
      </c>
      <c r="H46">
        <v>8</v>
      </c>
      <c r="I46">
        <v>4</v>
      </c>
      <c r="J46">
        <v>68</v>
      </c>
      <c r="K46">
        <v>2</v>
      </c>
      <c r="L46" s="25">
        <v>225</v>
      </c>
      <c r="M46" s="25"/>
      <c r="N46" s="27">
        <v>43</v>
      </c>
      <c r="O46" s="2">
        <v>0.57720000000000005</v>
      </c>
      <c r="P46" s="2">
        <v>58.418100000000003</v>
      </c>
      <c r="Q46" s="2">
        <v>7.7416999999999998</v>
      </c>
      <c r="R46" s="2">
        <v>-0.08</v>
      </c>
      <c r="S46" s="2">
        <v>2.7671000000000001</v>
      </c>
      <c r="T46" s="2">
        <v>-15.410500000000001</v>
      </c>
      <c r="U46" s="2">
        <v>-10.525600000000001</v>
      </c>
      <c r="V46" s="2">
        <v>2.5478999999999998</v>
      </c>
      <c r="W46" s="2">
        <v>-1.7275</v>
      </c>
      <c r="X46" s="2">
        <v>0.2001</v>
      </c>
      <c r="Y46" s="2">
        <v>10.0242</v>
      </c>
      <c r="Z46" s="4">
        <v>43</v>
      </c>
      <c r="AA46" s="2">
        <f t="shared" si="0"/>
        <v>-28.416675999999995</v>
      </c>
      <c r="AB46" s="2">
        <f t="shared" si="1"/>
        <v>-12.629633777777777</v>
      </c>
    </row>
    <row r="47" spans="1:28">
      <c r="A47">
        <v>44</v>
      </c>
      <c r="B47" s="25">
        <v>4.6680000000000001</v>
      </c>
      <c r="C47">
        <v>3</v>
      </c>
      <c r="D47">
        <v>50</v>
      </c>
      <c r="E47" s="25">
        <v>6.4</v>
      </c>
      <c r="F47" s="25">
        <v>2.0950000000000002</v>
      </c>
      <c r="G47">
        <v>2</v>
      </c>
      <c r="H47">
        <v>8</v>
      </c>
      <c r="I47">
        <v>4</v>
      </c>
      <c r="J47">
        <v>32</v>
      </c>
      <c r="K47">
        <v>1</v>
      </c>
      <c r="L47" s="25">
        <v>235</v>
      </c>
      <c r="M47" s="25"/>
      <c r="N47" s="27">
        <v>44</v>
      </c>
      <c r="O47" s="2">
        <v>0.54020000000000001</v>
      </c>
      <c r="P47" s="2">
        <v>58.3992</v>
      </c>
      <c r="Q47" s="2">
        <v>7.3019999999999996</v>
      </c>
      <c r="R47" s="2">
        <v>-9.1700000000000004E-2</v>
      </c>
      <c r="S47" s="2">
        <v>3.0312999999999999</v>
      </c>
      <c r="T47" s="2">
        <v>-15.2712</v>
      </c>
      <c r="U47" s="2">
        <v>-9.9480000000000004</v>
      </c>
      <c r="V47" s="2">
        <v>2.3955000000000002</v>
      </c>
      <c r="W47" s="2">
        <v>-1.2370000000000001</v>
      </c>
      <c r="X47" s="2">
        <v>0.16220000000000001</v>
      </c>
      <c r="Y47" s="2">
        <v>9.2266999999999992</v>
      </c>
      <c r="Z47" s="4">
        <v>44</v>
      </c>
      <c r="AA47" s="2">
        <f t="shared" si="0"/>
        <v>-21.58379199999996</v>
      </c>
      <c r="AB47" s="2">
        <f t="shared" si="1"/>
        <v>-9.1845923404255156</v>
      </c>
    </row>
    <row r="48" spans="1:28">
      <c r="A48">
        <v>45</v>
      </c>
      <c r="B48" s="25">
        <v>4.4390000000000001</v>
      </c>
      <c r="C48">
        <v>4</v>
      </c>
      <c r="D48">
        <v>53</v>
      </c>
      <c r="E48" s="25">
        <v>7.95</v>
      </c>
      <c r="F48" s="25">
        <v>3.073</v>
      </c>
      <c r="G48">
        <v>2</v>
      </c>
      <c r="H48">
        <v>10</v>
      </c>
      <c r="I48">
        <v>5</v>
      </c>
      <c r="J48">
        <v>50</v>
      </c>
      <c r="K48">
        <v>1</v>
      </c>
      <c r="L48" s="25">
        <v>256.5</v>
      </c>
      <c r="M48" s="25"/>
      <c r="N48" s="27">
        <v>45</v>
      </c>
      <c r="O48" s="2">
        <v>0.53180000000000005</v>
      </c>
      <c r="P48" s="2">
        <v>58.536700000000003</v>
      </c>
      <c r="Q48" s="2">
        <v>7.2131999999999996</v>
      </c>
      <c r="R48" s="2">
        <v>-9.5200000000000007E-2</v>
      </c>
      <c r="S48" s="2">
        <v>3.1570999999999998</v>
      </c>
      <c r="T48" s="2">
        <v>-15.9511</v>
      </c>
      <c r="U48" s="2">
        <v>-9.4633000000000003</v>
      </c>
      <c r="V48" s="2">
        <v>2.3159000000000001</v>
      </c>
      <c r="W48" s="2">
        <v>-1.0986</v>
      </c>
      <c r="X48" s="2">
        <v>0.15359999999999999</v>
      </c>
      <c r="Y48" s="2">
        <v>8.9974000000000007</v>
      </c>
      <c r="Z48" s="4">
        <v>45</v>
      </c>
      <c r="AA48" s="2">
        <f t="shared" si="0"/>
        <v>-6.311600999999996</v>
      </c>
      <c r="AB48" s="2">
        <f t="shared" si="1"/>
        <v>-2.4606631578947353</v>
      </c>
    </row>
    <row r="49" spans="1:28">
      <c r="A49">
        <v>46</v>
      </c>
      <c r="B49" s="25">
        <v>4.3810000000000002</v>
      </c>
      <c r="C49">
        <v>3</v>
      </c>
      <c r="D49">
        <v>180</v>
      </c>
      <c r="E49" s="25">
        <v>10.98</v>
      </c>
      <c r="F49" s="25">
        <v>2.16</v>
      </c>
      <c r="G49">
        <v>2</v>
      </c>
      <c r="H49">
        <v>10</v>
      </c>
      <c r="I49">
        <v>4</v>
      </c>
      <c r="J49">
        <v>13</v>
      </c>
      <c r="K49">
        <v>1</v>
      </c>
      <c r="L49" s="25">
        <v>272</v>
      </c>
      <c r="M49" s="25"/>
      <c r="N49" s="27">
        <v>46</v>
      </c>
      <c r="O49" s="2">
        <v>0.5262</v>
      </c>
      <c r="P49" s="2">
        <v>58.407299999999999</v>
      </c>
      <c r="Q49" s="2">
        <v>9.1363000000000003</v>
      </c>
      <c r="R49" s="2">
        <v>-3.8300000000000001E-2</v>
      </c>
      <c r="S49" s="2">
        <v>2.6006999999999998</v>
      </c>
      <c r="T49" s="2">
        <v>-16.762499999999999</v>
      </c>
      <c r="U49" s="2">
        <v>-8.3803000000000001</v>
      </c>
      <c r="V49" s="2">
        <v>1.9182999999999999</v>
      </c>
      <c r="W49" s="2">
        <v>-2.9333</v>
      </c>
      <c r="X49" s="2">
        <v>0.27579999999999999</v>
      </c>
      <c r="Y49" s="2">
        <v>8.9848999999999997</v>
      </c>
      <c r="Z49" s="4">
        <v>46</v>
      </c>
      <c r="AA49" s="2">
        <f t="shared" si="0"/>
        <v>4.9339310000000296</v>
      </c>
      <c r="AB49" s="2">
        <f t="shared" si="1"/>
        <v>1.813945220588246</v>
      </c>
    </row>
    <row r="50" spans="1:28">
      <c r="A50">
        <v>47</v>
      </c>
      <c r="B50" s="25">
        <v>6.6779999999999999</v>
      </c>
      <c r="C50">
        <v>4</v>
      </c>
      <c r="D50">
        <v>68</v>
      </c>
      <c r="E50" s="25">
        <v>17.611999999999998</v>
      </c>
      <c r="F50" s="25">
        <v>2.988</v>
      </c>
      <c r="G50">
        <v>2</v>
      </c>
      <c r="H50">
        <v>10</v>
      </c>
      <c r="I50">
        <v>5</v>
      </c>
      <c r="J50">
        <v>79</v>
      </c>
      <c r="K50">
        <v>1</v>
      </c>
      <c r="L50" s="25">
        <v>305</v>
      </c>
      <c r="M50" s="25"/>
      <c r="N50" s="27">
        <v>47</v>
      </c>
      <c r="O50" s="2">
        <v>0.52349999999999997</v>
      </c>
      <c r="P50" s="2">
        <v>58.723199999999999</v>
      </c>
      <c r="Q50" s="2">
        <v>9.0863999999999994</v>
      </c>
      <c r="R50" s="2">
        <v>-3.6799999999999999E-2</v>
      </c>
      <c r="S50" s="2">
        <v>2.4601000000000002</v>
      </c>
      <c r="T50" s="2">
        <v>-17.2334</v>
      </c>
      <c r="U50" s="2">
        <v>-8.1402999999999999</v>
      </c>
      <c r="V50" s="2">
        <v>1.9849000000000001</v>
      </c>
      <c r="W50" s="2">
        <v>-2.9685000000000001</v>
      </c>
      <c r="X50" s="2">
        <v>0.28810000000000002</v>
      </c>
      <c r="Y50" s="2">
        <v>8.8680000000000003</v>
      </c>
      <c r="Z50" s="4">
        <v>47</v>
      </c>
      <c r="AA50" s="2">
        <f t="shared" si="0"/>
        <v>-81.823073999999906</v>
      </c>
      <c r="AB50" s="2">
        <f t="shared" si="1"/>
        <v>-26.827237377049151</v>
      </c>
    </row>
    <row r="51" spans="1:28">
      <c r="A51">
        <v>48</v>
      </c>
      <c r="B51" s="25">
        <v>5.3840000000000003</v>
      </c>
      <c r="C51">
        <v>4</v>
      </c>
      <c r="D51">
        <v>64</v>
      </c>
      <c r="E51" s="25">
        <v>8.64</v>
      </c>
      <c r="F51" s="25">
        <v>2.8610000000000002</v>
      </c>
      <c r="G51">
        <v>2</v>
      </c>
      <c r="H51">
        <v>9</v>
      </c>
      <c r="I51">
        <v>4</v>
      </c>
      <c r="J51">
        <v>60</v>
      </c>
      <c r="K51">
        <v>2</v>
      </c>
      <c r="L51" s="25">
        <v>324</v>
      </c>
      <c r="M51" s="25"/>
      <c r="N51" s="27">
        <v>48</v>
      </c>
      <c r="O51" s="2">
        <v>0.52</v>
      </c>
      <c r="P51" s="2">
        <v>58.552399999999999</v>
      </c>
      <c r="Q51" s="2">
        <v>9.8274000000000008</v>
      </c>
      <c r="R51" s="2">
        <v>-8.9999999999999998E-4</v>
      </c>
      <c r="S51" s="2">
        <v>1.9896</v>
      </c>
      <c r="T51" s="2">
        <v>-15.616</v>
      </c>
      <c r="U51" s="2">
        <v>-7.9450000000000003</v>
      </c>
      <c r="V51" s="2">
        <v>1.5309999999999999</v>
      </c>
      <c r="W51" s="2">
        <v>-3.8203999999999998</v>
      </c>
      <c r="X51" s="2">
        <v>0.34410000000000002</v>
      </c>
      <c r="Y51" s="2">
        <v>9.4369999999999994</v>
      </c>
      <c r="Z51" s="4">
        <v>48</v>
      </c>
      <c r="AA51" s="2">
        <f t="shared" si="0"/>
        <v>-13.505356000000063</v>
      </c>
      <c r="AB51" s="2">
        <f t="shared" si="1"/>
        <v>-4.1683197530864389</v>
      </c>
    </row>
    <row r="52" spans="1:28">
      <c r="A52">
        <v>49</v>
      </c>
      <c r="B52" s="25">
        <v>5.5279999999999996</v>
      </c>
      <c r="C52">
        <v>3</v>
      </c>
      <c r="D52">
        <v>65</v>
      </c>
      <c r="E52" s="25">
        <v>13.13</v>
      </c>
      <c r="F52" s="25">
        <v>2.72</v>
      </c>
      <c r="G52">
        <v>2</v>
      </c>
      <c r="H52">
        <v>9</v>
      </c>
      <c r="I52">
        <v>4</v>
      </c>
      <c r="J52">
        <v>48</v>
      </c>
      <c r="K52">
        <v>2</v>
      </c>
      <c r="L52" s="25">
        <v>360</v>
      </c>
      <c r="M52" s="25"/>
      <c r="N52" s="27">
        <v>49</v>
      </c>
      <c r="O52" s="2">
        <v>0.51780000000000004</v>
      </c>
      <c r="P52" s="2">
        <v>58.255200000000002</v>
      </c>
      <c r="Q52" s="2">
        <v>10.147399999999999</v>
      </c>
      <c r="R52" s="2">
        <v>1.17E-2</v>
      </c>
      <c r="S52" s="2">
        <v>1.913</v>
      </c>
      <c r="T52" s="2">
        <v>-14.652100000000001</v>
      </c>
      <c r="U52" s="2">
        <v>-8.0465</v>
      </c>
      <c r="V52" s="2">
        <v>1.3086</v>
      </c>
      <c r="W52" s="2">
        <v>-4.1201999999999996</v>
      </c>
      <c r="X52" s="2">
        <v>0.35649999999999998</v>
      </c>
      <c r="Y52" s="2">
        <v>9.7402999999999995</v>
      </c>
      <c r="Z52" s="4">
        <v>49</v>
      </c>
      <c r="AA52" s="2">
        <f t="shared" si="0"/>
        <v>21.19333800000004</v>
      </c>
      <c r="AB52" s="2">
        <f t="shared" si="1"/>
        <v>5.8870383333333445</v>
      </c>
    </row>
    <row r="53" spans="1:28">
      <c r="A53">
        <v>50</v>
      </c>
      <c r="B53" s="25">
        <v>6.4320000000000004</v>
      </c>
      <c r="C53">
        <v>3</v>
      </c>
      <c r="D53">
        <v>70</v>
      </c>
      <c r="E53" s="25">
        <v>9.73</v>
      </c>
      <c r="F53" s="25">
        <v>2.403</v>
      </c>
      <c r="G53">
        <v>2</v>
      </c>
      <c r="H53">
        <v>8</v>
      </c>
      <c r="I53">
        <v>4</v>
      </c>
      <c r="J53">
        <v>61</v>
      </c>
      <c r="K53">
        <v>2</v>
      </c>
      <c r="L53" s="25">
        <v>374.5</v>
      </c>
      <c r="M53" s="25"/>
      <c r="N53" s="27">
        <v>50</v>
      </c>
      <c r="O53" s="2">
        <v>0.5081</v>
      </c>
      <c r="P53" s="2">
        <v>58.191400000000002</v>
      </c>
      <c r="Q53" s="2">
        <v>10.238099999999999</v>
      </c>
      <c r="R53" s="2">
        <v>1.4800000000000001E-2</v>
      </c>
      <c r="S53" s="2">
        <v>1.8971</v>
      </c>
      <c r="T53" s="2">
        <v>-14.450900000000001</v>
      </c>
      <c r="U53" s="2">
        <v>-8.0891000000000002</v>
      </c>
      <c r="V53" s="2">
        <v>1.2435</v>
      </c>
      <c r="W53" s="2">
        <v>-4.1723999999999997</v>
      </c>
      <c r="X53" s="2">
        <v>0.35930000000000001</v>
      </c>
      <c r="Y53" s="2">
        <v>9.8351000000000006</v>
      </c>
      <c r="Z53" s="4">
        <v>50</v>
      </c>
      <c r="AA53" s="2">
        <f t="shared" si="0"/>
        <v>0.53930199999996375</v>
      </c>
      <c r="AB53" s="2">
        <f t="shared" si="1"/>
        <v>0.14400587449932276</v>
      </c>
    </row>
    <row r="54" spans="1:28">
      <c r="A54">
        <v>51</v>
      </c>
      <c r="B54" s="25">
        <v>6.141</v>
      </c>
      <c r="C54">
        <v>4</v>
      </c>
      <c r="D54">
        <v>71</v>
      </c>
      <c r="E54" s="25">
        <v>11.715</v>
      </c>
      <c r="F54" s="25">
        <v>2.9950000000000001</v>
      </c>
      <c r="G54">
        <v>2</v>
      </c>
      <c r="H54">
        <v>9</v>
      </c>
      <c r="I54">
        <v>4</v>
      </c>
      <c r="J54">
        <v>67</v>
      </c>
      <c r="K54">
        <v>2</v>
      </c>
      <c r="L54" s="25">
        <v>404.9</v>
      </c>
      <c r="M54" s="25"/>
      <c r="N54" s="27">
        <v>51</v>
      </c>
      <c r="O54" s="2">
        <v>0.50780000000000003</v>
      </c>
      <c r="P54" s="2">
        <v>58.157899999999998</v>
      </c>
      <c r="Q54" s="2">
        <v>10.015499999999999</v>
      </c>
      <c r="R54" s="2">
        <v>1.2699999999999999E-2</v>
      </c>
      <c r="S54" s="2">
        <v>1.8787</v>
      </c>
      <c r="T54" s="2">
        <v>-13.741</v>
      </c>
      <c r="U54" s="2">
        <v>-8.2585999999999995</v>
      </c>
      <c r="V54" s="2">
        <v>1.2063999999999999</v>
      </c>
      <c r="W54" s="2">
        <v>-4.0362999999999998</v>
      </c>
      <c r="X54" s="2">
        <v>0.34870000000000001</v>
      </c>
      <c r="Y54" s="2">
        <v>9.99</v>
      </c>
      <c r="Z54" s="4">
        <v>51</v>
      </c>
      <c r="AA54" s="2">
        <f t="shared" si="0"/>
        <v>23.815205999999989</v>
      </c>
      <c r="AB54" s="2">
        <f t="shared" si="1"/>
        <v>5.881750061743638</v>
      </c>
    </row>
    <row r="55" spans="1:28">
      <c r="A55">
        <v>52</v>
      </c>
      <c r="B55" s="25">
        <v>6.984</v>
      </c>
      <c r="C55">
        <v>4</v>
      </c>
      <c r="D55">
        <v>67</v>
      </c>
      <c r="E55" s="25">
        <v>16.75</v>
      </c>
      <c r="F55" s="25">
        <v>3.423</v>
      </c>
      <c r="G55">
        <v>2</v>
      </c>
      <c r="H55">
        <v>9</v>
      </c>
      <c r="I55">
        <v>4</v>
      </c>
      <c r="J55">
        <v>84</v>
      </c>
      <c r="K55">
        <v>1</v>
      </c>
      <c r="L55" s="25">
        <v>449</v>
      </c>
      <c r="M55" s="25"/>
      <c r="N55" s="27">
        <v>52</v>
      </c>
      <c r="O55" s="2">
        <v>0.50470000000000004</v>
      </c>
      <c r="P55" s="2">
        <v>58.148699999999998</v>
      </c>
      <c r="Q55" s="2">
        <v>9.8925999999999998</v>
      </c>
      <c r="R55" s="2">
        <v>1.14E-2</v>
      </c>
      <c r="S55" s="2">
        <v>1.8712</v>
      </c>
      <c r="T55" s="2">
        <v>-13.3765</v>
      </c>
      <c r="U55" s="2">
        <v>-8.3621999999999996</v>
      </c>
      <c r="V55" s="2">
        <v>1.1829000000000001</v>
      </c>
      <c r="W55" s="2">
        <v>-3.9434</v>
      </c>
      <c r="X55" s="2">
        <v>0.34250000000000003</v>
      </c>
      <c r="Y55" s="2">
        <v>10.084</v>
      </c>
      <c r="Z55" s="4">
        <v>52</v>
      </c>
      <c r="AA55" s="2">
        <f t="shared" si="0"/>
        <v>29.049994000000027</v>
      </c>
      <c r="AB55" s="2">
        <f t="shared" si="1"/>
        <v>6.4699318485523447</v>
      </c>
    </row>
    <row r="56" spans="1:28">
      <c r="A56">
        <v>53</v>
      </c>
      <c r="B56" s="25">
        <v>6.2320000000000002</v>
      </c>
      <c r="C56">
        <v>4</v>
      </c>
      <c r="D56">
        <v>70</v>
      </c>
      <c r="E56" s="25">
        <v>9.8000000000000007</v>
      </c>
      <c r="F56" s="25">
        <v>3.4660000000000002</v>
      </c>
      <c r="G56">
        <v>2</v>
      </c>
      <c r="H56">
        <v>10</v>
      </c>
      <c r="I56">
        <v>4</v>
      </c>
      <c r="J56">
        <v>64</v>
      </c>
      <c r="K56">
        <v>4</v>
      </c>
      <c r="L56" s="25">
        <v>472</v>
      </c>
      <c r="M56" s="25"/>
      <c r="N56" s="27">
        <v>53</v>
      </c>
      <c r="O56" s="2">
        <v>0.50439999999999996</v>
      </c>
      <c r="P56" s="2">
        <v>55.131900000000002</v>
      </c>
      <c r="Q56" s="2">
        <v>8.4956999999999994</v>
      </c>
      <c r="R56" s="2">
        <v>-6.7999999999999996E-3</v>
      </c>
      <c r="S56" s="2">
        <v>2.0636999999999999</v>
      </c>
      <c r="T56" s="2">
        <v>-12.0093</v>
      </c>
      <c r="U56" s="2">
        <v>-10.0413</v>
      </c>
      <c r="V56" s="2">
        <v>2.5872000000000002</v>
      </c>
      <c r="W56" s="2">
        <v>-2.1934</v>
      </c>
      <c r="X56" s="2">
        <v>0.17560000000000001</v>
      </c>
      <c r="Y56" s="2">
        <v>10.187900000000001</v>
      </c>
      <c r="Z56" s="4">
        <v>53</v>
      </c>
      <c r="AA56" s="2">
        <f t="shared" si="0"/>
        <v>47.292871999999875</v>
      </c>
      <c r="AB56" s="2">
        <f t="shared" si="1"/>
        <v>10.019676271186414</v>
      </c>
    </row>
    <row r="57" spans="1:28">
      <c r="A57">
        <v>54</v>
      </c>
      <c r="B57" s="25">
        <v>7.1150000000000002</v>
      </c>
      <c r="C57">
        <v>4</v>
      </c>
      <c r="D57">
        <v>100</v>
      </c>
      <c r="E57" s="25">
        <v>25</v>
      </c>
      <c r="F57" s="25">
        <v>3.25</v>
      </c>
      <c r="G57">
        <v>2</v>
      </c>
      <c r="H57">
        <v>9</v>
      </c>
      <c r="I57">
        <v>3</v>
      </c>
      <c r="J57">
        <v>48</v>
      </c>
      <c r="K57">
        <v>2</v>
      </c>
      <c r="L57" s="25">
        <v>489</v>
      </c>
      <c r="M57" s="25"/>
      <c r="N57" s="27">
        <v>54</v>
      </c>
      <c r="O57" s="2">
        <v>0.50390000000000001</v>
      </c>
      <c r="P57" s="2">
        <v>55.353900000000003</v>
      </c>
      <c r="Q57" s="2">
        <v>8.4993999999999996</v>
      </c>
      <c r="R57" s="2">
        <v>-2.12E-2</v>
      </c>
      <c r="S57" s="2">
        <v>2.2968000000000002</v>
      </c>
      <c r="T57" s="2">
        <v>-14.4316</v>
      </c>
      <c r="U57" s="2">
        <v>-10.845499999999999</v>
      </c>
      <c r="V57" s="2">
        <v>2.6288</v>
      </c>
      <c r="W57" s="2">
        <v>-0.79790000000000005</v>
      </c>
      <c r="X57" s="2">
        <v>0.13120000000000001</v>
      </c>
      <c r="Y57" s="2">
        <v>10.6553</v>
      </c>
      <c r="Z57" s="4">
        <v>54</v>
      </c>
      <c r="AA57" s="2">
        <f t="shared" si="0"/>
        <v>29.78806499999996</v>
      </c>
      <c r="AB57" s="2">
        <f t="shared" si="1"/>
        <v>6.09162883435582</v>
      </c>
    </row>
    <row r="58" spans="1:28">
      <c r="N58" s="27">
        <v>55</v>
      </c>
      <c r="O58" s="2">
        <v>0.496</v>
      </c>
      <c r="P58" s="2">
        <v>53.809600000000003</v>
      </c>
      <c r="Q58" s="2">
        <v>8.8454999999999995</v>
      </c>
      <c r="R58" s="2">
        <v>-7.4399999999999994E-2</v>
      </c>
      <c r="S58" s="2">
        <v>2.6015999999999999</v>
      </c>
      <c r="T58" s="2">
        <v>-14.86</v>
      </c>
      <c r="U58" s="2">
        <v>-9.9617000000000004</v>
      </c>
      <c r="V58" s="2">
        <v>3.5304000000000002</v>
      </c>
      <c r="W58" s="2">
        <v>-1.8577999999999999</v>
      </c>
      <c r="X58" s="2">
        <v>0.14449999999999999</v>
      </c>
      <c r="Y58" s="2">
        <v>9.7766000000000002</v>
      </c>
      <c r="Z58" s="2"/>
      <c r="AA58" s="2"/>
      <c r="AB58" s="28"/>
    </row>
    <row r="59" spans="1:28">
      <c r="N59" s="27">
        <v>56</v>
      </c>
      <c r="O59" s="2">
        <v>0.48959999999999998</v>
      </c>
      <c r="P59" s="2">
        <v>53.870800000000003</v>
      </c>
      <c r="Q59" s="2">
        <v>9.0120000000000005</v>
      </c>
      <c r="R59" s="2">
        <v>-0.11169999999999999</v>
      </c>
      <c r="S59" s="2">
        <v>3.1650999999999998</v>
      </c>
      <c r="T59" s="2">
        <v>-17.7666</v>
      </c>
      <c r="U59" s="2">
        <v>-11.575100000000001</v>
      </c>
      <c r="V59" s="2">
        <v>2.9983</v>
      </c>
      <c r="W59" s="2">
        <v>0.2399</v>
      </c>
      <c r="X59" s="2">
        <v>0.12659999999999999</v>
      </c>
      <c r="Y59" s="2">
        <v>10.9382</v>
      </c>
      <c r="Z59" s="2"/>
      <c r="AA59" s="2"/>
      <c r="AB59" s="2"/>
    </row>
    <row r="60" spans="1:28">
      <c r="N60" s="27">
        <v>57</v>
      </c>
      <c r="O60" s="2">
        <v>0.48380000000000001</v>
      </c>
      <c r="P60" s="2">
        <v>57.514000000000003</v>
      </c>
      <c r="Q60" s="2">
        <v>8.6971000000000007</v>
      </c>
      <c r="R60" s="2">
        <v>-9.6199999999999994E-2</v>
      </c>
      <c r="S60" s="2">
        <v>4.0469999999999997</v>
      </c>
      <c r="T60" s="2">
        <v>-24.8888</v>
      </c>
      <c r="U60" s="2">
        <v>-18.050599999999999</v>
      </c>
      <c r="V60" s="2">
        <v>-0.50970000000000004</v>
      </c>
      <c r="W60" s="2">
        <v>8.4582999999999995</v>
      </c>
      <c r="X60" s="2">
        <v>4.6899999999999997E-2</v>
      </c>
      <c r="Y60" s="2">
        <v>16.145399999999999</v>
      </c>
      <c r="Z60" s="2"/>
      <c r="AA60" s="2"/>
      <c r="AB60" s="2"/>
    </row>
    <row r="61" spans="1:28">
      <c r="N61" s="27">
        <v>58</v>
      </c>
      <c r="O61" s="2">
        <v>0.48180000000000001</v>
      </c>
      <c r="P61" s="2">
        <v>57.792700000000004</v>
      </c>
      <c r="Q61" s="2">
        <v>8.6234000000000002</v>
      </c>
      <c r="R61" s="2">
        <v>-9.7699999999999995E-2</v>
      </c>
      <c r="S61" s="2">
        <v>4.2089999999999996</v>
      </c>
      <c r="T61" s="2">
        <v>-25.790500000000002</v>
      </c>
      <c r="U61" s="2">
        <v>-18.938099999999999</v>
      </c>
      <c r="V61" s="2">
        <v>-0.99780000000000002</v>
      </c>
      <c r="W61" s="2">
        <v>9.6768000000000001</v>
      </c>
      <c r="X61" s="2">
        <v>3.1399999999999997E-2</v>
      </c>
      <c r="Y61" s="2">
        <v>16.908300000000001</v>
      </c>
      <c r="Z61" s="2"/>
    </row>
    <row r="62" spans="1:28">
      <c r="N62" s="27">
        <v>59</v>
      </c>
      <c r="O62" s="2">
        <v>0.48020000000000002</v>
      </c>
      <c r="P62" s="2">
        <v>57.430399999999999</v>
      </c>
      <c r="Q62" s="2">
        <v>8.4364000000000008</v>
      </c>
      <c r="R62" s="2">
        <v>-0.1239</v>
      </c>
      <c r="S62" s="2">
        <v>4.4615</v>
      </c>
      <c r="T62" s="2">
        <v>-26.4008</v>
      </c>
      <c r="U62" s="2">
        <v>-19.082000000000001</v>
      </c>
      <c r="V62" s="2">
        <v>-0.41099999999999998</v>
      </c>
      <c r="W62" s="2">
        <v>8.9962</v>
      </c>
      <c r="X62" s="2">
        <v>2.4799999999999999E-2</v>
      </c>
      <c r="Y62" s="2">
        <v>16.994800000000001</v>
      </c>
      <c r="Z62" s="2"/>
    </row>
    <row r="63" spans="1:28">
      <c r="N63" s="27">
        <v>60</v>
      </c>
      <c r="O63" s="2">
        <v>0.4778</v>
      </c>
      <c r="P63" s="2">
        <v>57.102699999999999</v>
      </c>
      <c r="Q63" s="2">
        <v>8.3455999999999992</v>
      </c>
      <c r="R63" s="2">
        <v>-0.13750000000000001</v>
      </c>
      <c r="S63" s="2">
        <v>4.5754999999999999</v>
      </c>
      <c r="T63" s="2">
        <v>-26.504899999999999</v>
      </c>
      <c r="U63" s="2">
        <v>-19.023900000000001</v>
      </c>
      <c r="V63" s="2">
        <v>-8.7400000000000005E-2</v>
      </c>
      <c r="W63" s="2">
        <v>8.5797000000000008</v>
      </c>
      <c r="X63" s="2">
        <v>2.1299999999999999E-2</v>
      </c>
      <c r="Y63" s="2">
        <v>16.957100000000001</v>
      </c>
      <c r="Z63" s="2"/>
    </row>
    <row r="64" spans="1:28">
      <c r="N64" s="27">
        <v>61</v>
      </c>
      <c r="O64" s="2">
        <v>0.47470000000000001</v>
      </c>
      <c r="P64" s="2">
        <v>57.091799999999999</v>
      </c>
      <c r="Q64" s="2">
        <v>8.3658999999999999</v>
      </c>
      <c r="R64" s="2">
        <v>-0.1343</v>
      </c>
      <c r="S64" s="2">
        <v>4.5479000000000003</v>
      </c>
      <c r="T64" s="2">
        <v>-26.460999999999999</v>
      </c>
      <c r="U64" s="2">
        <v>-19.023700000000002</v>
      </c>
      <c r="V64" s="2">
        <v>-9.4100000000000003E-2</v>
      </c>
      <c r="W64" s="2">
        <v>8.5622000000000007</v>
      </c>
      <c r="X64" s="2">
        <v>2.1899999999999999E-2</v>
      </c>
      <c r="Y64" s="2">
        <v>16.965199999999999</v>
      </c>
      <c r="Z64" s="2"/>
    </row>
    <row r="65" spans="14:26">
      <c r="N65" s="27">
        <v>62</v>
      </c>
      <c r="O65" s="2">
        <v>0.47010000000000002</v>
      </c>
      <c r="P65" s="2">
        <v>57.1599</v>
      </c>
      <c r="Q65" s="2">
        <v>8.6518999999999995</v>
      </c>
      <c r="R65" s="2">
        <v>-8.9599999999999999E-2</v>
      </c>
      <c r="S65" s="2">
        <v>4.1653000000000002</v>
      </c>
      <c r="T65" s="2">
        <v>-25.896599999999999</v>
      </c>
      <c r="U65" s="2">
        <v>-19.0549</v>
      </c>
      <c r="V65" s="2">
        <v>-0.36180000000000001</v>
      </c>
      <c r="W65" s="2">
        <v>8.6052</v>
      </c>
      <c r="X65" s="2">
        <v>3.04E-2</v>
      </c>
      <c r="Y65" s="2">
        <v>17.080200000000001</v>
      </c>
      <c r="Z65" s="2"/>
    </row>
    <row r="66" spans="14:26">
      <c r="N66" s="27">
        <v>63</v>
      </c>
      <c r="O66" s="2">
        <v>0.47</v>
      </c>
      <c r="P66" s="2">
        <v>57.122700000000002</v>
      </c>
      <c r="Q66" s="2">
        <v>8.7044999999999995</v>
      </c>
      <c r="R66" s="2">
        <v>-8.8400000000000006E-2</v>
      </c>
      <c r="S66" s="2">
        <v>4.1566999999999998</v>
      </c>
      <c r="T66" s="2">
        <v>-25.795500000000001</v>
      </c>
      <c r="U66" s="2">
        <v>-19.067799999999998</v>
      </c>
      <c r="V66" s="2">
        <v>-0.43319999999999997</v>
      </c>
      <c r="W66" s="2">
        <v>8.6119000000000003</v>
      </c>
      <c r="X66" s="2">
        <v>3.5999999999999997E-2</v>
      </c>
      <c r="Y66" s="2">
        <v>17.1022</v>
      </c>
      <c r="Z66" s="2"/>
    </row>
    <row r="67" spans="14:26">
      <c r="N67" s="27">
        <v>64</v>
      </c>
      <c r="O67" s="2">
        <v>0.46989999999999998</v>
      </c>
      <c r="P67" s="2">
        <v>56.494700000000002</v>
      </c>
      <c r="Q67" s="2">
        <v>9.1175999999999995</v>
      </c>
      <c r="R67" s="2">
        <v>-5.7299999999999997E-2</v>
      </c>
      <c r="S67" s="2">
        <v>3.8119999999999998</v>
      </c>
      <c r="T67" s="2">
        <v>-23.991599999999998</v>
      </c>
      <c r="U67" s="2">
        <v>-18.474299999999999</v>
      </c>
      <c r="V67" s="2">
        <v>-0.94620000000000004</v>
      </c>
      <c r="W67" s="2">
        <v>8.6168999999999993</v>
      </c>
      <c r="X67" s="2">
        <v>6.3899999999999998E-2</v>
      </c>
      <c r="Y67" s="2">
        <v>16.8246</v>
      </c>
      <c r="Z67" s="2"/>
    </row>
    <row r="68" spans="14:26">
      <c r="N68" s="27">
        <v>65</v>
      </c>
      <c r="O68" s="2">
        <v>0.4662</v>
      </c>
      <c r="P68" s="2">
        <v>56.496499999999997</v>
      </c>
      <c r="Q68" s="2">
        <v>8.9307999999999996</v>
      </c>
      <c r="R68" s="2">
        <v>-5.3400000000000003E-2</v>
      </c>
      <c r="S68" s="2">
        <v>3.7355</v>
      </c>
      <c r="T68" s="2">
        <v>-23.958100000000002</v>
      </c>
      <c r="U68" s="2">
        <v>-18.159199999999998</v>
      </c>
      <c r="V68" s="2">
        <v>-0.67530000000000001</v>
      </c>
      <c r="W68" s="2">
        <v>8.5747999999999998</v>
      </c>
      <c r="X68" s="2">
        <v>3.78E-2</v>
      </c>
      <c r="Y68" s="2">
        <v>16.572299999999998</v>
      </c>
      <c r="Z68" s="2"/>
    </row>
    <row r="69" spans="14:26">
      <c r="N69" s="27">
        <v>66</v>
      </c>
      <c r="O69" s="2">
        <v>0.46329999999999999</v>
      </c>
      <c r="P69" s="2">
        <v>56.794899999999998</v>
      </c>
      <c r="Q69" s="2">
        <v>8.9732000000000003</v>
      </c>
      <c r="R69" s="2">
        <v>-4.4900000000000002E-2</v>
      </c>
      <c r="S69" s="2">
        <v>3.6867000000000001</v>
      </c>
      <c r="T69" s="2">
        <v>-25.023800000000001</v>
      </c>
      <c r="U69" s="2">
        <v>-18.5505</v>
      </c>
      <c r="V69" s="2">
        <v>-0.79090000000000005</v>
      </c>
      <c r="W69" s="2">
        <v>8.9925999999999995</v>
      </c>
      <c r="X69" s="2">
        <v>5.2200000000000003E-2</v>
      </c>
      <c r="Y69" s="2">
        <v>16.7074</v>
      </c>
      <c r="Z69" s="2"/>
    </row>
    <row r="70" spans="14:26">
      <c r="N70" s="27">
        <v>67</v>
      </c>
      <c r="O70" s="2">
        <v>0.46129999999999999</v>
      </c>
      <c r="P70" s="2">
        <v>52.966500000000003</v>
      </c>
      <c r="Q70" s="2">
        <v>10.258800000000001</v>
      </c>
      <c r="R70" s="2">
        <v>0.1065</v>
      </c>
      <c r="S70" s="2">
        <v>1.5435000000000001</v>
      </c>
      <c r="T70" s="2">
        <v>-18.9209</v>
      </c>
      <c r="U70" s="2">
        <v>-13.593299999999999</v>
      </c>
      <c r="V70" s="2">
        <v>1.9091</v>
      </c>
      <c r="W70" s="2">
        <v>1.7314000000000001</v>
      </c>
      <c r="X70" s="2">
        <v>0.1769</v>
      </c>
      <c r="Y70" s="2">
        <v>12.8041</v>
      </c>
      <c r="Z70" s="2"/>
    </row>
    <row r="71" spans="14:26">
      <c r="N71" s="27">
        <v>68</v>
      </c>
      <c r="O71" s="2">
        <v>0.45329999999999998</v>
      </c>
      <c r="P71" s="2">
        <v>51.859900000000003</v>
      </c>
      <c r="Q71" s="2">
        <v>10.436500000000001</v>
      </c>
      <c r="R71" s="2">
        <v>0.1205</v>
      </c>
      <c r="S71" s="2">
        <v>1.1883999999999999</v>
      </c>
      <c r="T71" s="2">
        <v>-17.573499999999999</v>
      </c>
      <c r="U71" s="2">
        <v>-12.196</v>
      </c>
      <c r="V71" s="2">
        <v>2.7113</v>
      </c>
      <c r="W71" s="2">
        <v>-8.2900000000000001E-2</v>
      </c>
      <c r="X71" s="2">
        <v>0.20610000000000001</v>
      </c>
      <c r="Y71" s="2">
        <v>11.6485</v>
      </c>
      <c r="Z71" s="2"/>
    </row>
    <row r="72" spans="14:26">
      <c r="N72" s="27">
        <v>69</v>
      </c>
      <c r="O72" s="2">
        <v>0.4415</v>
      </c>
      <c r="P72" s="2">
        <v>51.777900000000002</v>
      </c>
      <c r="Q72" s="2">
        <v>10.467700000000001</v>
      </c>
      <c r="R72" s="2">
        <v>0.122</v>
      </c>
      <c r="S72" s="2">
        <v>1.1633</v>
      </c>
      <c r="T72" s="2">
        <v>-17.4009</v>
      </c>
      <c r="U72" s="2">
        <v>-12.1128</v>
      </c>
      <c r="V72" s="2">
        <v>2.742</v>
      </c>
      <c r="W72" s="2">
        <v>-0.22489999999999999</v>
      </c>
      <c r="X72" s="2">
        <v>0.2089</v>
      </c>
      <c r="Y72" s="2">
        <v>11.5962</v>
      </c>
      <c r="Z72" s="2"/>
    </row>
    <row r="73" spans="14:26">
      <c r="N73" s="27">
        <v>70</v>
      </c>
      <c r="O73" s="2">
        <v>0.436</v>
      </c>
      <c r="P73" s="2">
        <v>52.528500000000001</v>
      </c>
      <c r="Q73" s="2">
        <v>9.7893000000000008</v>
      </c>
      <c r="R73" s="2">
        <v>0.1368</v>
      </c>
      <c r="S73" s="2">
        <v>1.1637999999999999</v>
      </c>
      <c r="T73" s="2">
        <v>-17.490300000000001</v>
      </c>
      <c r="U73" s="2">
        <v>-12.8843</v>
      </c>
      <c r="V73" s="2">
        <v>1.8926000000000001</v>
      </c>
      <c r="W73" s="2">
        <v>1.1676</v>
      </c>
      <c r="X73" s="2">
        <v>0.2122</v>
      </c>
      <c r="Y73" s="2">
        <v>12.295400000000001</v>
      </c>
      <c r="Z73" s="2"/>
    </row>
    <row r="74" spans="14:26">
      <c r="N74" s="27">
        <v>71</v>
      </c>
      <c r="O74" s="2">
        <v>0.4269</v>
      </c>
      <c r="P74" s="2">
        <v>52.521599999999999</v>
      </c>
      <c r="Q74" s="2">
        <v>9.7978000000000005</v>
      </c>
      <c r="R74" s="2">
        <v>0.13689999999999999</v>
      </c>
      <c r="S74" s="2">
        <v>1.1637999999999999</v>
      </c>
      <c r="T74" s="2">
        <v>-17.483899999999998</v>
      </c>
      <c r="U74" s="2">
        <v>-12.888400000000001</v>
      </c>
      <c r="V74" s="2">
        <v>1.8909</v>
      </c>
      <c r="W74" s="2">
        <v>1.1647000000000001</v>
      </c>
      <c r="X74" s="2">
        <v>0.2122</v>
      </c>
      <c r="Y74" s="2">
        <v>12.301600000000001</v>
      </c>
      <c r="Z74" s="2"/>
    </row>
    <row r="75" spans="14:26">
      <c r="N75" s="27">
        <v>72</v>
      </c>
      <c r="O75" s="2">
        <v>0.42270000000000002</v>
      </c>
      <c r="P75" s="2">
        <v>52.5291</v>
      </c>
      <c r="Q75" s="2">
        <v>9.7756000000000007</v>
      </c>
      <c r="R75" s="2">
        <v>0.13689999999999999</v>
      </c>
      <c r="S75" s="2">
        <v>1.1632</v>
      </c>
      <c r="T75" s="2">
        <v>-17.452500000000001</v>
      </c>
      <c r="U75" s="2">
        <v>-12.8809</v>
      </c>
      <c r="V75" s="2">
        <v>1.8832</v>
      </c>
      <c r="W75" s="2">
        <v>1.1734</v>
      </c>
      <c r="X75" s="2">
        <v>0.21199999999999999</v>
      </c>
      <c r="Y75" s="2">
        <v>12.2996</v>
      </c>
      <c r="Z75" s="2"/>
    </row>
    <row r="76" spans="14:26">
      <c r="N76" s="27">
        <v>73</v>
      </c>
      <c r="O76" s="2">
        <v>0.41349999999999998</v>
      </c>
      <c r="P76" s="2">
        <v>52.673999999999999</v>
      </c>
      <c r="Q76" s="2">
        <v>9.5518000000000001</v>
      </c>
      <c r="R76" s="2">
        <v>0.13819999999999999</v>
      </c>
      <c r="S76" s="2">
        <v>1.1560999999999999</v>
      </c>
      <c r="T76" s="2">
        <v>-17.005500000000001</v>
      </c>
      <c r="U76" s="2">
        <v>-12.4292</v>
      </c>
      <c r="V76" s="2">
        <v>1.657</v>
      </c>
      <c r="W76" s="2">
        <v>1.2625999999999999</v>
      </c>
      <c r="X76" s="2">
        <v>0.20449999999999999</v>
      </c>
      <c r="Y76" s="2">
        <v>12.3194</v>
      </c>
      <c r="Z76" s="2"/>
    </row>
    <row r="77" spans="14:26">
      <c r="N77" s="27">
        <v>74</v>
      </c>
      <c r="O77" s="2">
        <v>0.41039999999999999</v>
      </c>
      <c r="P77" s="2">
        <v>52.391300000000001</v>
      </c>
      <c r="Q77" s="2">
        <v>8.7018000000000004</v>
      </c>
      <c r="R77" s="2">
        <v>0.1265</v>
      </c>
      <c r="S77" s="2">
        <v>1.2565999999999999</v>
      </c>
      <c r="T77" s="2">
        <v>-12.795199999999999</v>
      </c>
      <c r="U77" s="2">
        <v>-10.546200000000001</v>
      </c>
      <c r="V77" s="2">
        <v>0.65559999999999996</v>
      </c>
      <c r="W77" s="2">
        <v>0.74450000000000005</v>
      </c>
      <c r="X77" s="2">
        <v>0.2036</v>
      </c>
      <c r="Y77" s="2">
        <v>12.382300000000001</v>
      </c>
      <c r="Z77" s="2"/>
    </row>
    <row r="78" spans="14:26">
      <c r="N78" s="27">
        <v>75</v>
      </c>
      <c r="O78" s="2">
        <v>0.40379999999999999</v>
      </c>
      <c r="P78" s="2">
        <v>51.577100000000002</v>
      </c>
      <c r="Q78" s="2">
        <v>7.2460000000000004</v>
      </c>
      <c r="R78" s="2">
        <v>0.1046</v>
      </c>
      <c r="S78" s="2">
        <v>1.4007000000000001</v>
      </c>
      <c r="T78" s="2">
        <v>-4.7690000000000001</v>
      </c>
      <c r="U78" s="2">
        <v>-6.9824000000000002</v>
      </c>
      <c r="V78" s="2">
        <v>-0.82830000000000004</v>
      </c>
      <c r="W78" s="2">
        <v>-0.61929999999999996</v>
      </c>
      <c r="X78" s="2">
        <v>0.1925</v>
      </c>
      <c r="Y78" s="2">
        <v>12.258699999999999</v>
      </c>
      <c r="Z78" s="2"/>
    </row>
    <row r="79" spans="14:26">
      <c r="N79" s="27">
        <v>76</v>
      </c>
      <c r="O79" s="2">
        <v>0.38890000000000002</v>
      </c>
      <c r="P79" s="2">
        <v>52.217399999999998</v>
      </c>
      <c r="Q79" s="2">
        <v>5.5446999999999997</v>
      </c>
      <c r="R79" s="2">
        <v>0.13489999999999999</v>
      </c>
      <c r="S79" s="2">
        <v>1.2422</v>
      </c>
      <c r="T79" s="2">
        <v>-1.8654999999999999</v>
      </c>
      <c r="U79" s="2">
        <v>-6.9313000000000002</v>
      </c>
      <c r="V79" s="2">
        <v>-1.8973</v>
      </c>
      <c r="W79" s="2">
        <v>0.79059999999999997</v>
      </c>
      <c r="X79" s="2">
        <v>0.1452</v>
      </c>
      <c r="Y79" s="2">
        <v>12.859500000000001</v>
      </c>
      <c r="Z79" s="2"/>
    </row>
    <row r="80" spans="14:26">
      <c r="N80" s="27">
        <v>77</v>
      </c>
      <c r="O80" s="2">
        <v>0.38269999999999998</v>
      </c>
      <c r="P80" s="2">
        <v>53.438699999999997</v>
      </c>
      <c r="Q80" s="2">
        <v>4.4610000000000003</v>
      </c>
      <c r="R80" s="2">
        <v>0.18279999999999999</v>
      </c>
      <c r="S80" s="2">
        <v>0.97409999999999997</v>
      </c>
      <c r="T80" s="2">
        <v>-3.3258000000000001</v>
      </c>
      <c r="U80" s="2">
        <v>-9.0010999999999992</v>
      </c>
      <c r="V80" s="2">
        <v>-2.2383000000000002</v>
      </c>
      <c r="W80" s="2">
        <v>3.2237</v>
      </c>
      <c r="X80" s="2">
        <v>9.74E-2</v>
      </c>
      <c r="Y80" s="2">
        <v>13.623200000000001</v>
      </c>
      <c r="Z80" s="2"/>
    </row>
    <row r="81" spans="14:26">
      <c r="N81" s="27">
        <v>78</v>
      </c>
      <c r="O81" s="2">
        <v>0.37919999999999998</v>
      </c>
      <c r="P81" s="2">
        <v>53.4223</v>
      </c>
      <c r="Q81" s="2">
        <v>4.4917999999999996</v>
      </c>
      <c r="R81" s="2">
        <v>0.18129999999999999</v>
      </c>
      <c r="S81" s="2">
        <v>0.98619999999999997</v>
      </c>
      <c r="T81" s="2">
        <v>-3.2536999999999998</v>
      </c>
      <c r="U81" s="2">
        <v>-8.9619</v>
      </c>
      <c r="V81" s="2">
        <v>-2.2679999999999998</v>
      </c>
      <c r="W81" s="2">
        <v>3.1962999999999999</v>
      </c>
      <c r="X81" s="2">
        <v>9.9500000000000005E-2</v>
      </c>
      <c r="Y81" s="2">
        <v>13.584</v>
      </c>
      <c r="Z81" s="2"/>
    </row>
    <row r="82" spans="14:26">
      <c r="N82" s="27">
        <v>79</v>
      </c>
      <c r="O82" s="2">
        <v>0.3664</v>
      </c>
      <c r="P82" s="2">
        <v>53.406799999999997</v>
      </c>
      <c r="Q82" s="2">
        <v>4.4866999999999999</v>
      </c>
      <c r="R82" s="2">
        <v>0.18060000000000001</v>
      </c>
      <c r="S82" s="2">
        <v>0.98960000000000004</v>
      </c>
      <c r="T82" s="2">
        <v>-3.2065999999999999</v>
      </c>
      <c r="U82" s="2">
        <v>-8.9379000000000008</v>
      </c>
      <c r="V82" s="2">
        <v>-2.2694000000000001</v>
      </c>
      <c r="W82" s="2">
        <v>3.1825999999999999</v>
      </c>
      <c r="X82" s="2">
        <v>9.98E-2</v>
      </c>
      <c r="Y82" s="2">
        <v>13.558400000000001</v>
      </c>
      <c r="Z82" s="2"/>
    </row>
    <row r="83" spans="14:26">
      <c r="N83" s="27">
        <v>80</v>
      </c>
      <c r="O83" s="2">
        <v>0.3589</v>
      </c>
      <c r="P83" s="2">
        <v>53.413400000000003</v>
      </c>
      <c r="Q83" s="2">
        <v>4.4226000000000001</v>
      </c>
      <c r="R83" s="2">
        <v>0.18229999999999999</v>
      </c>
      <c r="S83" s="2">
        <v>0.97270000000000001</v>
      </c>
      <c r="T83" s="2">
        <v>-3.2683</v>
      </c>
      <c r="U83" s="2">
        <v>-8.9734999999999996</v>
      </c>
      <c r="V83" s="2">
        <v>-2.2172000000000001</v>
      </c>
      <c r="W83" s="2">
        <v>3.2122000000000002</v>
      </c>
      <c r="X83" s="2">
        <v>9.64E-2</v>
      </c>
      <c r="Y83" s="2">
        <v>13.5916</v>
      </c>
      <c r="Z83" s="2"/>
    </row>
    <row r="84" spans="14:26">
      <c r="N84" s="27">
        <v>81</v>
      </c>
      <c r="O84" s="2">
        <v>0.35620000000000002</v>
      </c>
      <c r="P84" s="2">
        <v>52.060699999999997</v>
      </c>
      <c r="Q84" s="2">
        <v>3.9462000000000002</v>
      </c>
      <c r="R84" s="2">
        <v>0.16839999999999999</v>
      </c>
      <c r="S84" s="2">
        <v>0.93410000000000004</v>
      </c>
      <c r="T84" s="2">
        <v>-1.1383000000000001</v>
      </c>
      <c r="U84" s="2">
        <v>-7.9702999999999999</v>
      </c>
      <c r="V84" s="2">
        <v>-1.4614</v>
      </c>
      <c r="W84" s="2">
        <v>2.2547999999999999</v>
      </c>
      <c r="X84" s="2">
        <v>6.5699999999999995E-2</v>
      </c>
      <c r="Y84" s="2">
        <v>12.7576</v>
      </c>
      <c r="Z84" s="2"/>
    </row>
    <row r="85" spans="14:26">
      <c r="N85" s="27">
        <v>82</v>
      </c>
      <c r="O85" s="2">
        <v>0.3347</v>
      </c>
      <c r="P85" s="2">
        <v>51.607300000000002</v>
      </c>
      <c r="Q85" s="2">
        <v>4.6778000000000004</v>
      </c>
      <c r="R85" s="2">
        <v>0.1421</v>
      </c>
      <c r="S85" s="2">
        <v>1.1511</v>
      </c>
      <c r="T85" s="2">
        <v>0.26129999999999998</v>
      </c>
      <c r="U85" s="2">
        <v>-7.2228000000000003</v>
      </c>
      <c r="V85" s="2">
        <v>-1.9570000000000001</v>
      </c>
      <c r="W85" s="2">
        <v>1.5998000000000001</v>
      </c>
      <c r="X85" s="2">
        <v>0.10290000000000001</v>
      </c>
      <c r="Y85" s="2">
        <v>12.087999999999999</v>
      </c>
      <c r="Z85" s="2"/>
    </row>
    <row r="86" spans="14:26">
      <c r="N86" s="27">
        <v>83</v>
      </c>
      <c r="O86" s="2">
        <v>0.33229999999999998</v>
      </c>
      <c r="P86" s="2">
        <v>51.743099999999998</v>
      </c>
      <c r="Q86" s="2">
        <v>4.2957000000000001</v>
      </c>
      <c r="R86" s="2">
        <v>0.156</v>
      </c>
      <c r="S86" s="2">
        <v>1.0495000000000001</v>
      </c>
      <c r="T86" s="2">
        <v>-1.3609</v>
      </c>
      <c r="U86" s="2">
        <v>-7.6510999999999996</v>
      </c>
      <c r="V86" s="2">
        <v>-1.5871999999999999</v>
      </c>
      <c r="W86" s="2">
        <v>2.0131000000000001</v>
      </c>
      <c r="X86" s="2">
        <v>8.6599999999999996E-2</v>
      </c>
      <c r="Y86" s="2">
        <v>12.802899999999999</v>
      </c>
      <c r="Z86" s="2"/>
    </row>
    <row r="87" spans="14:26">
      <c r="N87" s="27">
        <v>84</v>
      </c>
      <c r="O87" s="2">
        <v>0.30109999999999998</v>
      </c>
      <c r="P87" s="2">
        <v>51.717100000000002</v>
      </c>
      <c r="Q87" s="2">
        <v>4.8773</v>
      </c>
      <c r="R87" s="2">
        <v>0.1439</v>
      </c>
      <c r="S87" s="2">
        <v>1.2081999999999999</v>
      </c>
      <c r="T87" s="2">
        <v>-2.2456999999999998</v>
      </c>
      <c r="U87" s="2">
        <v>-7.5247999999999999</v>
      </c>
      <c r="V87" s="2">
        <v>-1.9611000000000001</v>
      </c>
      <c r="W87" s="2">
        <v>1.9731000000000001</v>
      </c>
      <c r="X87" s="2">
        <v>0.1221</v>
      </c>
      <c r="Y87" s="2">
        <v>13.095700000000001</v>
      </c>
      <c r="Z87" s="2"/>
    </row>
    <row r="88" spans="14:26">
      <c r="N88" s="27">
        <v>85</v>
      </c>
      <c r="O88" s="2">
        <v>0.25869999999999999</v>
      </c>
      <c r="P88" s="2">
        <v>52.412999999999997</v>
      </c>
      <c r="Q88" s="2">
        <v>4.9866999999999999</v>
      </c>
      <c r="R88" s="2">
        <v>0.15670000000000001</v>
      </c>
      <c r="S88" s="2">
        <v>1.0681</v>
      </c>
      <c r="T88" s="2">
        <v>-6.5921000000000003</v>
      </c>
      <c r="U88" s="2">
        <v>-7.7919</v>
      </c>
      <c r="V88" s="2">
        <v>-1.3444</v>
      </c>
      <c r="W88" s="2">
        <v>3.0710000000000002</v>
      </c>
      <c r="X88" s="2">
        <v>8.7099999999999997E-2</v>
      </c>
      <c r="Y88" s="2">
        <v>12.8217</v>
      </c>
      <c r="Z88" s="2"/>
    </row>
    <row r="89" spans="14:26">
      <c r="N89" s="27">
        <v>86</v>
      </c>
      <c r="O89" s="2">
        <v>0.24360000000000001</v>
      </c>
      <c r="P89" s="2">
        <v>53.117800000000003</v>
      </c>
      <c r="Q89" s="2">
        <v>4.3151000000000002</v>
      </c>
      <c r="R89" s="2">
        <v>0.13869999999999999</v>
      </c>
      <c r="S89" s="2">
        <v>1.4254</v>
      </c>
      <c r="T89" s="2">
        <v>-10.2257</v>
      </c>
      <c r="U89" s="2">
        <v>-9.4832999999999998</v>
      </c>
      <c r="V89" s="2">
        <v>-0.27210000000000001</v>
      </c>
      <c r="W89" s="2">
        <v>2.3336999999999999</v>
      </c>
      <c r="X89" s="2">
        <v>8.4000000000000005E-2</v>
      </c>
      <c r="Y89" s="2">
        <v>13.79</v>
      </c>
      <c r="Z89" s="2"/>
    </row>
    <row r="90" spans="14:26">
      <c r="N90" s="27">
        <v>87</v>
      </c>
      <c r="O90" s="2">
        <v>0.24099999999999999</v>
      </c>
      <c r="P90" s="2">
        <v>53.081699999999998</v>
      </c>
      <c r="Q90" s="2">
        <v>3.2774000000000001</v>
      </c>
      <c r="R90" s="2">
        <v>0.1951</v>
      </c>
      <c r="S90" s="2">
        <v>1.3385</v>
      </c>
      <c r="T90" s="2">
        <v>-8.6212</v>
      </c>
      <c r="U90" s="2">
        <v>-13.071899999999999</v>
      </c>
      <c r="V90" s="2">
        <v>-0.61339999999999995</v>
      </c>
      <c r="W90" s="2">
        <v>3.5577000000000001</v>
      </c>
      <c r="X90" s="2">
        <v>3.32E-2</v>
      </c>
      <c r="Y90" s="2">
        <v>16.037700000000001</v>
      </c>
      <c r="Z90" s="2"/>
    </row>
    <row r="91" spans="14:26">
      <c r="N91" s="27">
        <v>88</v>
      </c>
      <c r="O91" s="2">
        <v>0.24030000000000001</v>
      </c>
      <c r="P91" s="2">
        <v>53.0792</v>
      </c>
      <c r="Q91" s="2">
        <v>3.2766999999999999</v>
      </c>
      <c r="R91" s="2">
        <v>0.19520000000000001</v>
      </c>
      <c r="S91" s="2">
        <v>1.3385</v>
      </c>
      <c r="T91" s="2">
        <v>-8.6196999999999999</v>
      </c>
      <c r="U91" s="2">
        <v>-13.075100000000001</v>
      </c>
      <c r="V91" s="2">
        <v>-0.61329999999999996</v>
      </c>
      <c r="W91" s="2">
        <v>3.5589</v>
      </c>
      <c r="X91" s="2">
        <v>3.3099999999999997E-2</v>
      </c>
      <c r="Y91" s="2">
        <v>16.04</v>
      </c>
      <c r="Z91" s="2"/>
    </row>
    <row r="92" spans="14:26">
      <c r="N92" s="27">
        <v>89</v>
      </c>
      <c r="O92" s="2">
        <v>0.2382</v>
      </c>
      <c r="P92" s="2">
        <v>47.560400000000001</v>
      </c>
      <c r="Q92" s="2">
        <v>3.5552000000000001</v>
      </c>
      <c r="R92" s="2">
        <v>0.19789999999999999</v>
      </c>
      <c r="S92" s="2">
        <v>1.4907999999999999</v>
      </c>
      <c r="T92" s="2">
        <v>-8.0730000000000004</v>
      </c>
      <c r="U92" s="2">
        <v>-13.7981</v>
      </c>
      <c r="V92" s="2">
        <v>0.3896</v>
      </c>
      <c r="W92" s="2">
        <v>3.9556</v>
      </c>
      <c r="X92" s="2">
        <v>-4.65E-2</v>
      </c>
      <c r="Y92" s="2">
        <v>17.087599999999998</v>
      </c>
      <c r="Z92" s="2"/>
    </row>
    <row r="93" spans="14:26">
      <c r="N93" s="27">
        <v>90</v>
      </c>
      <c r="O93" s="2">
        <v>0.23649999999999999</v>
      </c>
      <c r="P93" s="2">
        <v>46.401200000000003</v>
      </c>
      <c r="Q93" s="2">
        <v>4.4443000000000001</v>
      </c>
      <c r="R93" s="2">
        <v>0.32340000000000002</v>
      </c>
      <c r="S93" s="2">
        <v>0.31459999999999999</v>
      </c>
      <c r="T93" s="2">
        <v>-4.9512999999999998</v>
      </c>
      <c r="U93" s="2">
        <v>-12.4551</v>
      </c>
      <c r="V93" s="2">
        <v>1.4581</v>
      </c>
      <c r="W93" s="2">
        <v>-0.59279999999999999</v>
      </c>
      <c r="X93" s="2">
        <v>1.0999999999999999E-2</v>
      </c>
      <c r="Y93" s="2">
        <v>16.962399999999999</v>
      </c>
      <c r="Z93" s="2"/>
    </row>
    <row r="94" spans="14:26">
      <c r="N94" s="27">
        <v>91</v>
      </c>
      <c r="O94" s="2">
        <v>0.22539999999999999</v>
      </c>
      <c r="P94" s="2">
        <v>43.784999999999997</v>
      </c>
      <c r="Q94" s="2">
        <v>6.7260999999999997</v>
      </c>
      <c r="R94" s="2">
        <v>0.37359999999999999</v>
      </c>
      <c r="S94" s="2">
        <v>-0.6764</v>
      </c>
      <c r="T94" s="2">
        <v>-3.8290000000000002</v>
      </c>
      <c r="U94" s="2">
        <v>-6.7195</v>
      </c>
      <c r="V94" s="2">
        <v>3.2174999999999998</v>
      </c>
      <c r="W94" s="2">
        <v>-6.4904999999999999</v>
      </c>
      <c r="X94" s="2">
        <v>0.1103</v>
      </c>
      <c r="Y94" s="2">
        <v>14.2325</v>
      </c>
      <c r="Z94" s="2"/>
    </row>
    <row r="95" spans="14:26">
      <c r="N95" s="27">
        <v>92</v>
      </c>
      <c r="O95" s="2">
        <v>0.2228</v>
      </c>
      <c r="P95" s="2">
        <v>43.545099999999998</v>
      </c>
      <c r="Q95" s="2">
        <v>9.6720000000000006</v>
      </c>
      <c r="R95" s="2">
        <v>0.36799999999999999</v>
      </c>
      <c r="S95" s="2">
        <v>-0.49280000000000002</v>
      </c>
      <c r="T95" s="2">
        <v>-10.3065</v>
      </c>
      <c r="U95" s="2">
        <v>-3.6781999999999999</v>
      </c>
      <c r="V95" s="2">
        <v>2.4388999999999998</v>
      </c>
      <c r="W95" s="2">
        <v>-4.5793999999999997</v>
      </c>
      <c r="X95" s="2">
        <v>1.52E-2</v>
      </c>
      <c r="Y95" s="2">
        <v>14.7418</v>
      </c>
      <c r="Z95" s="2"/>
    </row>
    <row r="96" spans="14:26">
      <c r="N96" s="27">
        <v>93</v>
      </c>
      <c r="O96" s="2">
        <v>0.22040000000000001</v>
      </c>
      <c r="P96" s="2">
        <v>42.788899999999998</v>
      </c>
      <c r="Q96" s="2">
        <v>12.5731</v>
      </c>
      <c r="R96" s="2">
        <v>0.3765</v>
      </c>
      <c r="S96" s="2">
        <v>-0.83540000000000003</v>
      </c>
      <c r="T96" s="2">
        <v>-13.8917</v>
      </c>
      <c r="U96" s="2">
        <v>1.4271</v>
      </c>
      <c r="V96" s="2">
        <v>2.7498999999999998</v>
      </c>
      <c r="W96" s="2">
        <v>-6.4226999999999999</v>
      </c>
      <c r="X96" s="2">
        <v>2.3E-2</v>
      </c>
      <c r="Y96" s="2">
        <v>13.267099999999999</v>
      </c>
      <c r="Z96" s="2"/>
    </row>
    <row r="97" spans="14:26">
      <c r="N97" s="27">
        <v>94</v>
      </c>
      <c r="O97" s="2">
        <v>0.20830000000000001</v>
      </c>
      <c r="P97" s="2">
        <v>42.7727</v>
      </c>
      <c r="Q97" s="2">
        <v>12.622400000000001</v>
      </c>
      <c r="R97" s="2">
        <v>0.37669999999999998</v>
      </c>
      <c r="S97" s="2">
        <v>-0.84450000000000003</v>
      </c>
      <c r="T97" s="2">
        <v>-13.9351</v>
      </c>
      <c r="U97" s="2">
        <v>1.5270999999999999</v>
      </c>
      <c r="V97" s="2">
        <v>2.762</v>
      </c>
      <c r="W97" s="2">
        <v>-6.4775</v>
      </c>
      <c r="X97" s="2">
        <v>2.3800000000000002E-2</v>
      </c>
      <c r="Y97" s="2">
        <v>13.2296</v>
      </c>
      <c r="Z97" s="2"/>
    </row>
    <row r="98" spans="14:26">
      <c r="N98" s="27">
        <v>95</v>
      </c>
      <c r="O98" s="2">
        <v>0.19420000000000001</v>
      </c>
      <c r="P98" s="2">
        <v>42.0471</v>
      </c>
      <c r="Q98" s="2">
        <v>12.6776</v>
      </c>
      <c r="R98" s="2">
        <v>0.3715</v>
      </c>
      <c r="S98" s="2">
        <v>-1.1189</v>
      </c>
      <c r="T98" s="2">
        <v>-16.270900000000001</v>
      </c>
      <c r="U98" s="2">
        <v>2.5129000000000001</v>
      </c>
      <c r="V98" s="2">
        <v>3.5964</v>
      </c>
      <c r="W98" s="2">
        <v>-5.569</v>
      </c>
      <c r="X98" s="2">
        <v>1.2200000000000001E-2</v>
      </c>
      <c r="Y98" s="2">
        <v>11.454800000000001</v>
      </c>
      <c r="Z98" s="2"/>
    </row>
    <row r="99" spans="14:26">
      <c r="N99" s="27">
        <v>96</v>
      </c>
      <c r="O99" s="2">
        <v>0.186</v>
      </c>
      <c r="P99" s="2">
        <v>42.0306</v>
      </c>
      <c r="Q99" s="2">
        <v>12.667899999999999</v>
      </c>
      <c r="R99" s="2">
        <v>0.37090000000000001</v>
      </c>
      <c r="S99" s="2">
        <v>-1.1214999999999999</v>
      </c>
      <c r="T99" s="2">
        <v>-16.334099999999999</v>
      </c>
      <c r="U99" s="2">
        <v>2.4882</v>
      </c>
      <c r="V99" s="2">
        <v>3.6231</v>
      </c>
      <c r="W99" s="2">
        <v>-5.5050999999999997</v>
      </c>
      <c r="X99" s="2">
        <v>1.0699999999999999E-2</v>
      </c>
      <c r="Y99" s="2">
        <v>11.365600000000001</v>
      </c>
      <c r="Z99" s="2"/>
    </row>
    <row r="100" spans="14:26">
      <c r="N100" s="27">
        <v>97</v>
      </c>
      <c r="O100" s="2">
        <v>0.1792</v>
      </c>
      <c r="P100" s="2">
        <v>41.661200000000001</v>
      </c>
      <c r="Q100" s="2">
        <v>13.3893</v>
      </c>
      <c r="R100" s="2">
        <v>0.38619999999999999</v>
      </c>
      <c r="S100" s="2">
        <v>-1.1974</v>
      </c>
      <c r="T100" s="2">
        <v>-14.698600000000001</v>
      </c>
      <c r="U100" s="2">
        <v>3.2214999999999998</v>
      </c>
      <c r="V100" s="2">
        <v>3.661</v>
      </c>
      <c r="W100" s="2">
        <v>-7.4870000000000001</v>
      </c>
      <c r="X100" s="2">
        <v>3.1600000000000003E-2</v>
      </c>
      <c r="Y100" s="2">
        <v>11.1774</v>
      </c>
      <c r="Z100" s="2"/>
    </row>
    <row r="101" spans="14:26">
      <c r="N101" s="27">
        <v>98</v>
      </c>
      <c r="O101" s="2">
        <v>0.1734</v>
      </c>
      <c r="P101" s="2">
        <v>41.094799999999999</v>
      </c>
      <c r="Q101" s="2">
        <v>14.1106</v>
      </c>
      <c r="R101" s="2">
        <v>0.40570000000000001</v>
      </c>
      <c r="S101" s="2">
        <v>-1.3651</v>
      </c>
      <c r="T101" s="2">
        <v>-13.988099999999999</v>
      </c>
      <c r="U101" s="2">
        <v>4.4255000000000004</v>
      </c>
      <c r="V101" s="2">
        <v>4.1300999999999997</v>
      </c>
      <c r="W101" s="2">
        <v>-10.0943</v>
      </c>
      <c r="X101" s="2">
        <v>6.6199999999999995E-2</v>
      </c>
      <c r="Y101" s="2">
        <v>11.1785</v>
      </c>
      <c r="Z101" s="2"/>
    </row>
    <row r="102" spans="14:26">
      <c r="N102" s="27">
        <v>99</v>
      </c>
      <c r="O102" s="2">
        <v>0.17069999999999999</v>
      </c>
      <c r="P102" s="2">
        <v>41.093299999999999</v>
      </c>
      <c r="Q102" s="2">
        <v>14.055199999999999</v>
      </c>
      <c r="R102" s="2">
        <v>0.40679999999999999</v>
      </c>
      <c r="S102" s="2">
        <v>-1.3742000000000001</v>
      </c>
      <c r="T102" s="2">
        <v>-13.7239</v>
      </c>
      <c r="U102" s="2">
        <v>4.4955999999999996</v>
      </c>
      <c r="V102" s="2">
        <v>4.0609999999999999</v>
      </c>
      <c r="W102" s="2">
        <v>-10.0915</v>
      </c>
      <c r="X102" s="2">
        <v>6.6100000000000006E-2</v>
      </c>
      <c r="Y102" s="2">
        <v>11.218299999999999</v>
      </c>
      <c r="Z102" s="2"/>
    </row>
    <row r="103" spans="14:26">
      <c r="N103" s="27">
        <v>100</v>
      </c>
      <c r="O103" s="2">
        <v>0.16969999999999999</v>
      </c>
      <c r="P103" s="2">
        <v>41.0045</v>
      </c>
      <c r="Q103" s="2">
        <v>14.164899999999999</v>
      </c>
      <c r="R103" s="2">
        <v>0.40810000000000002</v>
      </c>
      <c r="S103" s="2">
        <v>-1.3998999999999999</v>
      </c>
      <c r="T103" s="2">
        <v>-14.158200000000001</v>
      </c>
      <c r="U103" s="2">
        <v>4.6299000000000001</v>
      </c>
      <c r="V103" s="2">
        <v>4.2697000000000003</v>
      </c>
      <c r="W103" s="2">
        <v>-10.441800000000001</v>
      </c>
      <c r="X103" s="2">
        <v>7.2099999999999997E-2</v>
      </c>
      <c r="Y103" s="2">
        <v>11.224399999999999</v>
      </c>
      <c r="Z103" s="2"/>
    </row>
    <row r="104" spans="14:26">
      <c r="N104" s="27">
        <v>101</v>
      </c>
      <c r="O104" s="2">
        <v>0.1678</v>
      </c>
      <c r="P104" s="2">
        <v>40.636899999999997</v>
      </c>
      <c r="Q104" s="2">
        <v>14.311199999999999</v>
      </c>
      <c r="R104" s="2">
        <v>0.41789999999999999</v>
      </c>
      <c r="S104" s="2">
        <v>-1.5334000000000001</v>
      </c>
      <c r="T104" s="2">
        <v>-14.464399999999999</v>
      </c>
      <c r="U104" s="2">
        <v>5.3</v>
      </c>
      <c r="V104" s="2">
        <v>4.7035</v>
      </c>
      <c r="W104" s="2">
        <v>-11.584899999999999</v>
      </c>
      <c r="X104" s="2">
        <v>9.2700000000000005E-2</v>
      </c>
      <c r="Y104" s="2">
        <v>11.398899999999999</v>
      </c>
      <c r="Z104" s="2"/>
    </row>
    <row r="105" spans="14:26">
      <c r="N105" s="27">
        <v>102</v>
      </c>
      <c r="O105" s="2">
        <v>0.13969999999999999</v>
      </c>
      <c r="P105" s="2">
        <v>40.599400000000003</v>
      </c>
      <c r="Q105" s="2">
        <v>14.2935</v>
      </c>
      <c r="R105" s="2">
        <v>0.41930000000000001</v>
      </c>
      <c r="S105" s="2">
        <v>-1.5499000000000001</v>
      </c>
      <c r="T105" s="2">
        <v>-14.337400000000001</v>
      </c>
      <c r="U105" s="2">
        <v>5.3804999999999996</v>
      </c>
      <c r="V105" s="2">
        <v>4.7022000000000004</v>
      </c>
      <c r="W105" s="2">
        <v>-11.669</v>
      </c>
      <c r="X105" s="2">
        <v>9.4399999999999998E-2</v>
      </c>
      <c r="Y105" s="2">
        <v>11.432499999999999</v>
      </c>
      <c r="Z105" s="2"/>
    </row>
    <row r="106" spans="14:26">
      <c r="N106" s="27">
        <v>103</v>
      </c>
      <c r="O106" s="26">
        <v>0.13159999999999999</v>
      </c>
      <c r="P106" s="1">
        <v>40.6556</v>
      </c>
      <c r="Q106" s="1">
        <v>14.2493</v>
      </c>
      <c r="R106" s="1">
        <v>0.41920000000000002</v>
      </c>
      <c r="S106" s="1">
        <v>-1.5134000000000001</v>
      </c>
      <c r="T106" s="3">
        <v>-14.521000000000001</v>
      </c>
      <c r="U106" s="1">
        <v>5.3036000000000003</v>
      </c>
      <c r="V106" s="1">
        <v>4.5723000000000003</v>
      </c>
      <c r="W106" s="1">
        <v>-11.3925</v>
      </c>
      <c r="X106" s="1">
        <v>8.7400000000000005E-2</v>
      </c>
      <c r="Y106" s="1">
        <v>11.764099999999999</v>
      </c>
      <c r="Z106" s="1"/>
    </row>
    <row r="107" spans="14:26">
      <c r="N107" s="27">
        <v>104</v>
      </c>
      <c r="O107" s="3">
        <v>0.12690000000000001</v>
      </c>
      <c r="P107" s="3">
        <v>40.6631</v>
      </c>
      <c r="Q107" s="3">
        <v>14.301500000000001</v>
      </c>
      <c r="R107" s="3">
        <v>0.41799999999999998</v>
      </c>
      <c r="S107" s="3">
        <v>-1.4875</v>
      </c>
      <c r="T107" s="3">
        <v>-14.6936</v>
      </c>
      <c r="U107" s="3">
        <v>5.0693000000000001</v>
      </c>
      <c r="V107" s="3">
        <v>4.5559000000000003</v>
      </c>
      <c r="W107" s="3">
        <v>-11.2325</v>
      </c>
      <c r="X107" s="3">
        <v>8.1500000000000003E-2</v>
      </c>
      <c r="Y107" s="3">
        <v>11.951599999999999</v>
      </c>
      <c r="Z107" s="3"/>
    </row>
    <row r="108" spans="14:26">
      <c r="N108" s="27">
        <v>105</v>
      </c>
      <c r="O108" s="3">
        <v>0.12640000000000001</v>
      </c>
      <c r="P108" s="3">
        <v>40.705500000000001</v>
      </c>
      <c r="Q108" s="3">
        <v>14.257</v>
      </c>
      <c r="R108" s="3">
        <v>0.41639999999999999</v>
      </c>
      <c r="S108" s="3">
        <v>-1.4722</v>
      </c>
      <c r="T108" s="3">
        <v>-14.6427</v>
      </c>
      <c r="U108" s="3">
        <v>4.8143000000000002</v>
      </c>
      <c r="V108" s="3">
        <v>4.49</v>
      </c>
      <c r="W108" s="3">
        <v>-10.993399999999999</v>
      </c>
      <c r="X108" s="3">
        <v>7.22E-2</v>
      </c>
      <c r="Y108" s="3">
        <v>12.2439</v>
      </c>
      <c r="Z108" s="3"/>
    </row>
    <row r="109" spans="14:26">
      <c r="N109" s="27">
        <v>106</v>
      </c>
      <c r="O109" s="3">
        <v>0.1147</v>
      </c>
      <c r="P109" s="3">
        <v>40.710099999999997</v>
      </c>
      <c r="Q109" s="3">
        <v>14.2537</v>
      </c>
      <c r="R109" s="3">
        <v>0.41620000000000001</v>
      </c>
      <c r="S109" s="3">
        <v>-1.4706999999999999</v>
      </c>
      <c r="T109" s="3">
        <v>-14.632099999999999</v>
      </c>
      <c r="U109" s="3">
        <v>4.7866</v>
      </c>
      <c r="V109" s="3">
        <v>4.4829999999999997</v>
      </c>
      <c r="W109" s="3">
        <v>-10.971500000000001</v>
      </c>
      <c r="X109" s="3">
        <v>7.1099999999999997E-2</v>
      </c>
      <c r="Y109" s="3">
        <v>12.274900000000001</v>
      </c>
      <c r="Z109" s="3"/>
    </row>
    <row r="110" spans="14:26">
      <c r="N110" s="27">
        <v>107</v>
      </c>
      <c r="O110" s="3">
        <v>0.1144</v>
      </c>
      <c r="P110" s="3">
        <v>40.686500000000002</v>
      </c>
      <c r="Q110" s="3">
        <v>14.358000000000001</v>
      </c>
      <c r="R110" s="3">
        <v>0.41739999999999999</v>
      </c>
      <c r="S110" s="3">
        <v>-1.4858</v>
      </c>
      <c r="T110" s="3">
        <v>-14.396000000000001</v>
      </c>
      <c r="U110" s="3">
        <v>4.9234</v>
      </c>
      <c r="V110" s="3">
        <v>4.5285000000000002</v>
      </c>
      <c r="W110" s="3">
        <v>-11.31</v>
      </c>
      <c r="X110" s="3">
        <v>7.5999999999999998E-2</v>
      </c>
      <c r="Y110" s="3">
        <v>12.0787</v>
      </c>
      <c r="Z110" s="3"/>
    </row>
    <row r="111" spans="14:26">
      <c r="N111" s="27">
        <v>108</v>
      </c>
      <c r="O111" s="3">
        <v>0.1142</v>
      </c>
      <c r="P111" s="3">
        <v>40.76</v>
      </c>
      <c r="Q111" s="3">
        <v>14.322100000000001</v>
      </c>
      <c r="R111" s="3">
        <v>0.42170000000000002</v>
      </c>
      <c r="S111" s="3">
        <v>-1.6395</v>
      </c>
      <c r="T111" s="3">
        <v>-11.7753</v>
      </c>
      <c r="U111" s="3">
        <v>5.6424000000000003</v>
      </c>
      <c r="V111" s="3">
        <v>4.4907000000000004</v>
      </c>
      <c r="W111" s="3">
        <v>-12.7159</v>
      </c>
      <c r="X111" s="3">
        <v>8.5199999999999998E-2</v>
      </c>
      <c r="Y111" s="3">
        <v>11.5563</v>
      </c>
      <c r="Z111" s="3"/>
    </row>
    <row r="112" spans="14:26">
      <c r="N112" s="27">
        <v>109</v>
      </c>
      <c r="O112" s="3">
        <v>0.11</v>
      </c>
      <c r="P112" s="3">
        <v>42.119199999999999</v>
      </c>
      <c r="Q112" s="3">
        <v>10.529500000000001</v>
      </c>
      <c r="R112" s="3">
        <v>0.41639999999999999</v>
      </c>
      <c r="S112" s="3">
        <v>-2.3035999999999999</v>
      </c>
      <c r="T112" s="3">
        <v>0.247</v>
      </c>
      <c r="U112" s="3">
        <v>6.5114999999999998</v>
      </c>
      <c r="V112" s="3">
        <v>2.6684000000000001</v>
      </c>
      <c r="W112" s="3">
        <v>-12.0222</v>
      </c>
      <c r="X112" s="3">
        <v>-8.3000000000000001E-3</v>
      </c>
      <c r="Y112" s="3">
        <v>14.1907</v>
      </c>
      <c r="Z112" s="3"/>
    </row>
    <row r="113" spans="14:26">
      <c r="N113" s="27">
        <v>110</v>
      </c>
      <c r="O113" s="3">
        <v>0.1</v>
      </c>
      <c r="P113" s="3">
        <v>42.540700000000001</v>
      </c>
      <c r="Q113" s="3">
        <v>9.2055000000000007</v>
      </c>
      <c r="R113" s="3">
        <v>0.43020000000000003</v>
      </c>
      <c r="S113" s="3">
        <v>-2.4169999999999998</v>
      </c>
      <c r="T113" s="3">
        <v>4.9348000000000001</v>
      </c>
      <c r="U113" s="3">
        <v>6.7839</v>
      </c>
      <c r="V113" s="3">
        <v>1.8912</v>
      </c>
      <c r="W113" s="3">
        <v>-12.936199999999999</v>
      </c>
      <c r="X113" s="3">
        <v>-1.2999999999999999E-2</v>
      </c>
      <c r="Y113" s="3">
        <v>15.8851</v>
      </c>
      <c r="Z113" s="3"/>
    </row>
    <row r="114" spans="14:26">
      <c r="N114" s="27">
        <v>111</v>
      </c>
      <c r="O114" s="3">
        <v>7.7100000000000002E-2</v>
      </c>
      <c r="P114" s="3">
        <v>43.120899999999999</v>
      </c>
      <c r="Q114" s="3">
        <v>7.7087000000000003</v>
      </c>
      <c r="R114" s="3">
        <v>0.4486</v>
      </c>
      <c r="S114" s="3">
        <v>-2.6070000000000002</v>
      </c>
      <c r="T114" s="3">
        <v>12.305899999999999</v>
      </c>
      <c r="U114" s="3">
        <v>7.1283000000000003</v>
      </c>
      <c r="V114" s="3">
        <v>0.87670000000000003</v>
      </c>
      <c r="W114" s="3">
        <v>-14.866199999999999</v>
      </c>
      <c r="X114" s="3">
        <v>-2.35E-2</v>
      </c>
      <c r="Y114" s="3">
        <v>18.005199999999999</v>
      </c>
      <c r="Z114" s="3"/>
    </row>
    <row r="115" spans="14:26">
      <c r="N115" s="27">
        <v>112</v>
      </c>
      <c r="O115" s="3">
        <v>7.0800000000000002E-2</v>
      </c>
      <c r="P115" s="3">
        <v>42.351300000000002</v>
      </c>
      <c r="Q115" s="3">
        <v>7.3532999999999999</v>
      </c>
      <c r="R115" s="3">
        <v>0.35859999999999997</v>
      </c>
      <c r="S115" s="3">
        <v>-2.4620000000000002</v>
      </c>
      <c r="T115" s="3">
        <v>14.105700000000001</v>
      </c>
      <c r="U115" s="3">
        <v>8.6792999999999996</v>
      </c>
      <c r="V115" s="3">
        <v>1.3073999999999999</v>
      </c>
      <c r="W115" s="3">
        <v>-15.1884</v>
      </c>
      <c r="X115" s="3">
        <v>-2.8799999999999999E-2</v>
      </c>
      <c r="Y115" s="3">
        <v>17.377500000000001</v>
      </c>
      <c r="Z115" s="3"/>
    </row>
    <row r="116" spans="14:26">
      <c r="N116" s="27">
        <v>113</v>
      </c>
      <c r="O116" s="3">
        <v>6.8500000000000005E-2</v>
      </c>
      <c r="P116" s="3">
        <v>41.857100000000003</v>
      </c>
      <c r="Q116" s="3">
        <v>7.524</v>
      </c>
      <c r="R116" s="3">
        <v>0.3054</v>
      </c>
      <c r="S116" s="3">
        <v>-2.3832</v>
      </c>
      <c r="T116" s="3">
        <v>14.976599999999999</v>
      </c>
      <c r="U116" s="3">
        <v>9.4993999999999996</v>
      </c>
      <c r="V116" s="3">
        <v>1.6919</v>
      </c>
      <c r="W116" s="3">
        <v>-15.6203</v>
      </c>
      <c r="X116" s="3">
        <v>-3.3399999999999999E-2</v>
      </c>
      <c r="Y116" s="3">
        <v>16.6631</v>
      </c>
      <c r="Z116" s="3"/>
    </row>
    <row r="117" spans="14:26">
      <c r="N117" s="27">
        <v>114</v>
      </c>
      <c r="O117" s="3">
        <v>5.9200000000000003E-2</v>
      </c>
      <c r="P117" s="3">
        <v>41.423200000000001</v>
      </c>
      <c r="Q117" s="3">
        <v>7.8522999999999996</v>
      </c>
      <c r="R117" s="3">
        <v>0.26069999999999999</v>
      </c>
      <c r="S117" s="3">
        <v>-2.3203</v>
      </c>
      <c r="T117" s="3">
        <v>15.614000000000001</v>
      </c>
      <c r="U117" s="3">
        <v>10.1408</v>
      </c>
      <c r="V117" s="3">
        <v>2.0777999999999999</v>
      </c>
      <c r="W117" s="3">
        <v>-16.100100000000001</v>
      </c>
      <c r="X117" s="3">
        <v>-3.8100000000000002E-2</v>
      </c>
      <c r="Y117" s="3">
        <v>15.896699999999999</v>
      </c>
      <c r="Z117" s="3"/>
    </row>
    <row r="118" spans="14:26">
      <c r="N118" s="27">
        <v>115</v>
      </c>
      <c r="O118" s="3">
        <v>0</v>
      </c>
      <c r="P118" s="3">
        <v>41.290100000000002</v>
      </c>
      <c r="Q118" s="3">
        <v>7.6351000000000004</v>
      </c>
      <c r="R118" s="3">
        <v>0.2404</v>
      </c>
      <c r="S118" s="3">
        <v>-2.2948</v>
      </c>
      <c r="T118" s="3">
        <v>16.659700000000001</v>
      </c>
      <c r="U118" s="3">
        <v>10.2935</v>
      </c>
      <c r="V118" s="3">
        <v>2.1375000000000002</v>
      </c>
      <c r="W118" s="3">
        <v>-16.177800000000001</v>
      </c>
      <c r="X118" s="3">
        <v>-4.6800000000000001E-2</v>
      </c>
      <c r="Y118" s="3">
        <v>15.6379</v>
      </c>
      <c r="Z118" s="3"/>
    </row>
    <row r="120" spans="14:26">
      <c r="N120" t="s">
        <v>73</v>
      </c>
    </row>
    <row r="121" spans="14:26">
      <c r="P121" s="1" t="s">
        <v>55</v>
      </c>
      <c r="Q121" s="1" t="s">
        <v>56</v>
      </c>
      <c r="R121" s="1" t="s">
        <v>57</v>
      </c>
      <c r="S121" s="1" t="s">
        <v>58</v>
      </c>
      <c r="T121" s="1" t="s">
        <v>59</v>
      </c>
      <c r="U121" s="1" t="s">
        <v>60</v>
      </c>
      <c r="V121" s="1" t="s">
        <v>61</v>
      </c>
      <c r="W121" s="1" t="s">
        <v>62</v>
      </c>
      <c r="X121" s="1" t="s">
        <v>63</v>
      </c>
      <c r="Y121" s="1" t="s">
        <v>64</v>
      </c>
    </row>
    <row r="122" spans="14:26">
      <c r="P122" s="3">
        <v>46.869</v>
      </c>
      <c r="Q122" s="3">
        <v>5.39</v>
      </c>
      <c r="R122" s="3">
        <v>0.13100000000000001</v>
      </c>
      <c r="S122" s="3">
        <v>1.111</v>
      </c>
      <c r="T122" s="3">
        <v>14.42</v>
      </c>
      <c r="U122" s="3">
        <v>-4.7569999999999997</v>
      </c>
      <c r="V122" s="3">
        <v>2.9279999999999999</v>
      </c>
      <c r="W122" s="3">
        <v>-15.218999999999999</v>
      </c>
      <c r="X122" s="3">
        <v>0.26200000000000001</v>
      </c>
      <c r="Y122" s="3">
        <v>16.341000000000001</v>
      </c>
    </row>
    <row r="124" spans="14:26">
      <c r="N124" t="s">
        <v>76</v>
      </c>
    </row>
    <row r="125" spans="14:26">
      <c r="P125" s="1" t="s">
        <v>55</v>
      </c>
      <c r="Q125" s="1" t="s">
        <v>56</v>
      </c>
      <c r="R125" s="1" t="s">
        <v>57</v>
      </c>
      <c r="S125" s="1" t="s">
        <v>58</v>
      </c>
      <c r="T125" s="1" t="s">
        <v>59</v>
      </c>
      <c r="U125" s="1" t="s">
        <v>60</v>
      </c>
      <c r="V125" s="1" t="s">
        <v>61</v>
      </c>
      <c r="W125" s="1" t="s">
        <v>62</v>
      </c>
      <c r="X125" s="1" t="s">
        <v>63</v>
      </c>
      <c r="Y125" s="1" t="s">
        <v>64</v>
      </c>
    </row>
    <row r="126" spans="14:26">
      <c r="P126" s="2">
        <v>53.809600000000003</v>
      </c>
      <c r="Q126" s="2">
        <v>8.8454999999999995</v>
      </c>
      <c r="R126" s="2">
        <v>-7.4399999999999994E-2</v>
      </c>
      <c r="S126" s="2">
        <v>2.6015999999999999</v>
      </c>
      <c r="T126" s="2">
        <v>-14.86</v>
      </c>
      <c r="U126" s="2">
        <v>-9.9617000000000004</v>
      </c>
      <c r="V126" s="2">
        <v>3.5304000000000002</v>
      </c>
      <c r="W126" s="2">
        <v>-1.8577999999999999</v>
      </c>
      <c r="X126" s="2">
        <v>0.14449999999999999</v>
      </c>
      <c r="Y126" s="2">
        <v>9.7766000000000002</v>
      </c>
    </row>
    <row r="128" spans="14:26">
      <c r="N128" t="s">
        <v>77</v>
      </c>
    </row>
    <row r="129" spans="14:25">
      <c r="O129" s="1" t="s">
        <v>78</v>
      </c>
      <c r="P129" s="1" t="s">
        <v>55</v>
      </c>
      <c r="Q129" s="1" t="s">
        <v>56</v>
      </c>
      <c r="R129" s="1" t="s">
        <v>57</v>
      </c>
      <c r="S129" s="1" t="s">
        <v>58</v>
      </c>
      <c r="T129" s="1" t="s">
        <v>59</v>
      </c>
      <c r="U129" s="1" t="s">
        <v>60</v>
      </c>
      <c r="V129" s="1" t="s">
        <v>61</v>
      </c>
      <c r="W129" s="1" t="s">
        <v>62</v>
      </c>
      <c r="X129" s="1" t="s">
        <v>63</v>
      </c>
      <c r="Y129" s="1" t="s">
        <v>64</v>
      </c>
    </row>
    <row r="130" spans="14:25">
      <c r="O130" s="13">
        <v>0.6</v>
      </c>
      <c r="P130" s="2">
        <v>65.765776484996906</v>
      </c>
      <c r="Q130" s="2">
        <v>15.172796224843299</v>
      </c>
      <c r="R130" s="2">
        <v>0.142585530359014</v>
      </c>
      <c r="S130" s="2">
        <v>-2.9236456236526198</v>
      </c>
      <c r="T130" s="2">
        <v>5.2850647784825497</v>
      </c>
      <c r="U130" s="2">
        <v>10.434920879379501</v>
      </c>
      <c r="V130" s="2">
        <v>11.526710813484801</v>
      </c>
      <c r="W130" s="2">
        <v>-26.297201143670701</v>
      </c>
      <c r="X130" s="2">
        <v>-0.13920545230813999</v>
      </c>
      <c r="Y130" s="2">
        <v>20.401732660450499</v>
      </c>
    </row>
    <row r="131" spans="14:25">
      <c r="O131" s="13">
        <v>0.5</v>
      </c>
      <c r="P131" s="2">
        <v>61.400288667910999</v>
      </c>
      <c r="Q131" s="2">
        <v>15.540096981310301</v>
      </c>
      <c r="R131" s="2">
        <v>-0.10745216897296</v>
      </c>
      <c r="S131" s="2">
        <v>-1.78256469564151</v>
      </c>
      <c r="T131" s="2">
        <v>-14.011746681153699</v>
      </c>
      <c r="U131" s="2">
        <v>3.4813643047746998</v>
      </c>
      <c r="V131" s="2">
        <v>16.798017714287401</v>
      </c>
      <c r="W131" s="2">
        <v>-21.843515733502599</v>
      </c>
      <c r="X131" s="2">
        <v>-0.23843234749154499</v>
      </c>
      <c r="Y131" s="2">
        <v>18.926713100702202</v>
      </c>
    </row>
    <row r="132" spans="14:25">
      <c r="O132" s="13">
        <v>0.4</v>
      </c>
      <c r="P132" s="2">
        <v>59.779172734792297</v>
      </c>
      <c r="Q132" s="2">
        <v>17.781934894870599</v>
      </c>
      <c r="R132" s="2">
        <v>-0.200697534011991</v>
      </c>
      <c r="S132" s="2">
        <v>-0.49067060485740899</v>
      </c>
      <c r="T132" s="2">
        <v>-46.500831222549998</v>
      </c>
      <c r="U132" s="2">
        <v>-1.56216060955314</v>
      </c>
      <c r="V132" s="2">
        <v>22.179191488277301</v>
      </c>
      <c r="W132" s="2">
        <v>-16.369151125357099</v>
      </c>
      <c r="X132" s="2">
        <v>-0.36667236872797598</v>
      </c>
      <c r="Y132" s="2">
        <v>9.9970502009417501</v>
      </c>
    </row>
    <row r="133" spans="14:25">
      <c r="O133" s="29">
        <v>0.32500000000000001</v>
      </c>
      <c r="P133" s="2">
        <v>59.460008502885501</v>
      </c>
      <c r="Q133" s="2">
        <v>2.0245166054366805</v>
      </c>
      <c r="R133" s="2">
        <v>-0.357609386526682</v>
      </c>
      <c r="S133" s="2">
        <v>1.97033548513769</v>
      </c>
      <c r="T133" s="2">
        <v>-53.007795734342999</v>
      </c>
      <c r="U133" s="2">
        <v>-7.4662741486064697</v>
      </c>
      <c r="V133" s="2">
        <v>20.358825656244999</v>
      </c>
      <c r="W133" s="2">
        <v>-1.37943655005454</v>
      </c>
      <c r="X133" s="2">
        <v>-0.60386764978267604</v>
      </c>
      <c r="Y133" s="2">
        <v>12.8635648412957</v>
      </c>
    </row>
    <row r="134" spans="14:25">
      <c r="O134" s="29">
        <v>0.315</v>
      </c>
      <c r="P134" s="2">
        <v>58.110612064496898</v>
      </c>
      <c r="Q134" s="2">
        <v>0.40756862453993542</v>
      </c>
      <c r="R134" s="2">
        <v>-0.410423001274758</v>
      </c>
      <c r="S134" s="2">
        <v>2.37810323842481</v>
      </c>
      <c r="T134" s="2">
        <v>-49.274063615747998</v>
      </c>
      <c r="U134" s="2">
        <v>-7.1556637801017899</v>
      </c>
      <c r="V134" s="2">
        <v>20.794657295427399</v>
      </c>
      <c r="W134" s="2">
        <v>-2.8649570664166299</v>
      </c>
      <c r="X134" s="2">
        <v>-0.56885714004603305</v>
      </c>
      <c r="Y134" s="2">
        <v>10.2294094380337</v>
      </c>
    </row>
    <row r="135" spans="14:25">
      <c r="O135" s="29"/>
    </row>
    <row r="136" spans="14:25">
      <c r="O136" s="29"/>
    </row>
    <row r="137" spans="14:25">
      <c r="O137" s="29"/>
    </row>
    <row r="138" spans="14:25">
      <c r="N138" s="2"/>
      <c r="O138" s="2"/>
      <c r="P138" s="2"/>
      <c r="Q138" s="2"/>
      <c r="R138" s="2"/>
    </row>
    <row r="139" spans="14:25">
      <c r="N139" s="2"/>
      <c r="O139" s="2"/>
      <c r="P139" s="2"/>
      <c r="Q139" s="2"/>
      <c r="R139" s="2"/>
    </row>
    <row r="140" spans="14:25">
      <c r="N140" s="2"/>
      <c r="O140" s="2"/>
      <c r="P140" s="2"/>
      <c r="Q140" s="2"/>
      <c r="R140" s="2"/>
    </row>
    <row r="141" spans="14:25">
      <c r="N141" s="2"/>
      <c r="O141" s="2"/>
      <c r="P141" s="2"/>
      <c r="Q141" s="2"/>
      <c r="R141" s="2"/>
    </row>
    <row r="142" spans="14:25">
      <c r="N142" s="2"/>
      <c r="O142" s="2"/>
      <c r="P142" s="2"/>
      <c r="Q142" s="2"/>
      <c r="R142" s="2"/>
    </row>
    <row r="143" spans="14:25">
      <c r="N143" s="2"/>
      <c r="O143" s="2"/>
      <c r="P143" s="2"/>
      <c r="Q143" s="2"/>
      <c r="R143" s="2"/>
    </row>
    <row r="144" spans="14:25">
      <c r="N144" s="2"/>
      <c r="O144" s="2"/>
      <c r="P144" s="2"/>
      <c r="Q144" s="2"/>
      <c r="R144" s="2"/>
    </row>
    <row r="145" spans="14:18">
      <c r="N145" s="2"/>
      <c r="O145" s="2"/>
      <c r="P145" s="2"/>
      <c r="Q145" s="2"/>
      <c r="R145" s="2"/>
    </row>
    <row r="146" spans="14:18">
      <c r="N146" s="2"/>
      <c r="O146" s="2"/>
      <c r="P146" s="2"/>
      <c r="Q146" s="2"/>
      <c r="R146" s="2"/>
    </row>
    <row r="147" spans="14:18">
      <c r="N147" s="2"/>
      <c r="O147" s="2"/>
      <c r="P147" s="2"/>
      <c r="Q147" s="2"/>
      <c r="R147" s="2"/>
    </row>
    <row r="148" spans="14:18">
      <c r="N148" s="2"/>
      <c r="O148" s="2"/>
      <c r="P148" s="2"/>
      <c r="Q148" s="2"/>
      <c r="R148" s="2"/>
    </row>
    <row r="149" spans="14:18">
      <c r="N149" s="2"/>
      <c r="O149" s="2"/>
      <c r="P149" s="2"/>
      <c r="Q149" s="2"/>
      <c r="R149" s="2"/>
    </row>
  </sheetData>
  <mergeCells count="1">
    <mergeCell ref="B2:L2"/>
  </mergeCells>
  <phoneticPr fontId="4" type="noConversion"/>
  <printOptions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Quantile results</vt:lpstr>
      <vt:lpstr>Data</vt:lpstr>
      <vt:lpstr>Betas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Stephen Lewis</cp:lastModifiedBy>
  <cp:lastPrinted>2011-07-15T21:40:05Z</cp:lastPrinted>
  <dcterms:created xsi:type="dcterms:W3CDTF">2010-12-24T00:14:42Z</dcterms:created>
  <dcterms:modified xsi:type="dcterms:W3CDTF">2011-07-31T20:02:08Z</dcterms:modified>
</cp:coreProperties>
</file>