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380" yWindow="220" windowWidth="25600" windowHeight="15520" tabRatio="500" activeTab="1"/>
  </bookViews>
  <sheets>
    <sheet name="Data" sheetId="3" r:id="rId1"/>
    <sheet name="Evaluation" sheetId="1" r:id="rId2"/>
    <sheet name="Results" sheetId="2" r:id="rId3"/>
    <sheet name="Calculator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45" i="1" l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J49" i="1"/>
  <c r="K49" i="1"/>
  <c r="AR49" i="1"/>
  <c r="L49" i="1"/>
  <c r="AS49" i="1"/>
  <c r="M49" i="1"/>
  <c r="AT49" i="1"/>
  <c r="N49" i="1"/>
  <c r="AU49" i="1"/>
  <c r="O49" i="1"/>
  <c r="AV49" i="1"/>
  <c r="P49" i="1"/>
  <c r="AW49" i="1"/>
  <c r="Q49" i="1"/>
  <c r="AX49" i="1"/>
  <c r="R49" i="1"/>
  <c r="AY49" i="1"/>
  <c r="I49" i="1"/>
  <c r="S49" i="1"/>
  <c r="AZ49" i="1"/>
  <c r="T49" i="1"/>
  <c r="BA49" i="1"/>
  <c r="U49" i="1"/>
  <c r="BB49" i="1"/>
  <c r="V49" i="1"/>
  <c r="BC49" i="1"/>
  <c r="W49" i="1"/>
  <c r="BD49" i="1"/>
  <c r="X49" i="1"/>
  <c r="BE49" i="1"/>
  <c r="Y49" i="1"/>
  <c r="BF49" i="1"/>
  <c r="Z49" i="1"/>
  <c r="BG49" i="1"/>
  <c r="H49" i="1"/>
  <c r="AA49" i="1"/>
  <c r="BH49" i="1"/>
  <c r="AB49" i="1"/>
  <c r="BI49" i="1"/>
  <c r="AC49" i="1"/>
  <c r="BJ49" i="1"/>
  <c r="AD49" i="1"/>
  <c r="BK49" i="1"/>
  <c r="AE49" i="1"/>
  <c r="BL49" i="1"/>
  <c r="AF49" i="1"/>
  <c r="BM49" i="1"/>
  <c r="AG49" i="1"/>
  <c r="BN49" i="1"/>
  <c r="AH49" i="1"/>
  <c r="BO49" i="1"/>
  <c r="G49" i="1"/>
  <c r="AI49" i="1"/>
  <c r="BP49" i="1"/>
  <c r="AJ49" i="1"/>
  <c r="BQ49" i="1"/>
  <c r="AK49" i="1"/>
  <c r="BR49" i="1"/>
  <c r="AL49" i="1"/>
  <c r="BS49" i="1"/>
  <c r="AM49" i="1"/>
  <c r="BT49" i="1"/>
  <c r="AN49" i="1"/>
  <c r="BU49" i="1"/>
  <c r="AO49" i="1"/>
  <c r="BV49" i="1"/>
  <c r="AP49" i="1"/>
  <c r="BW49" i="1"/>
  <c r="AQ49" i="1"/>
  <c r="BX49" i="1"/>
  <c r="BY49" i="1"/>
  <c r="BZ49" i="1"/>
  <c r="CA49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G60" i="1"/>
  <c r="AI60" i="1"/>
  <c r="AJ60" i="1"/>
  <c r="AK60" i="1"/>
  <c r="AL60" i="1"/>
  <c r="AM60" i="1"/>
  <c r="AN60" i="1"/>
  <c r="AO60" i="1"/>
  <c r="AP60" i="1"/>
  <c r="H60" i="1"/>
  <c r="AA60" i="1"/>
  <c r="AB60" i="1"/>
  <c r="AC60" i="1"/>
  <c r="AD60" i="1"/>
  <c r="AE60" i="1"/>
  <c r="AF60" i="1"/>
  <c r="AG60" i="1"/>
  <c r="AH60" i="1"/>
  <c r="I60" i="1"/>
  <c r="S60" i="1"/>
  <c r="T60" i="1"/>
  <c r="U60" i="1"/>
  <c r="V60" i="1"/>
  <c r="W60" i="1"/>
  <c r="X60" i="1"/>
  <c r="Y60" i="1"/>
  <c r="Z60" i="1"/>
  <c r="J60" i="1"/>
  <c r="K60" i="1"/>
  <c r="L60" i="1"/>
  <c r="M60" i="1"/>
  <c r="N60" i="1"/>
  <c r="O60" i="1"/>
  <c r="P60" i="1"/>
  <c r="Q60" i="1"/>
  <c r="R60" i="1"/>
  <c r="AQ60" i="1"/>
  <c r="G59" i="1"/>
  <c r="AI59" i="1"/>
  <c r="AJ59" i="1"/>
  <c r="AK59" i="1"/>
  <c r="AL59" i="1"/>
  <c r="AM59" i="1"/>
  <c r="AN59" i="1"/>
  <c r="AO59" i="1"/>
  <c r="AP59" i="1"/>
  <c r="H59" i="1"/>
  <c r="AA59" i="1"/>
  <c r="AB59" i="1"/>
  <c r="AC59" i="1"/>
  <c r="AD59" i="1"/>
  <c r="AE59" i="1"/>
  <c r="AF59" i="1"/>
  <c r="AG59" i="1"/>
  <c r="AH59" i="1"/>
  <c r="I59" i="1"/>
  <c r="S59" i="1"/>
  <c r="T59" i="1"/>
  <c r="U59" i="1"/>
  <c r="V59" i="1"/>
  <c r="W59" i="1"/>
  <c r="X59" i="1"/>
  <c r="Y59" i="1"/>
  <c r="Z59" i="1"/>
  <c r="J59" i="1"/>
  <c r="K59" i="1"/>
  <c r="L59" i="1"/>
  <c r="M59" i="1"/>
  <c r="N59" i="1"/>
  <c r="O59" i="1"/>
  <c r="P59" i="1"/>
  <c r="Q59" i="1"/>
  <c r="R59" i="1"/>
  <c r="AQ59" i="1"/>
  <c r="G58" i="1"/>
  <c r="AI58" i="1"/>
  <c r="AJ58" i="1"/>
  <c r="AK58" i="1"/>
  <c r="AL58" i="1"/>
  <c r="AM58" i="1"/>
  <c r="AN58" i="1"/>
  <c r="AO58" i="1"/>
  <c r="AP58" i="1"/>
  <c r="H58" i="1"/>
  <c r="AA58" i="1"/>
  <c r="AB58" i="1"/>
  <c r="AC58" i="1"/>
  <c r="AD58" i="1"/>
  <c r="AE58" i="1"/>
  <c r="AF58" i="1"/>
  <c r="AG58" i="1"/>
  <c r="AH58" i="1"/>
  <c r="I58" i="1"/>
  <c r="S58" i="1"/>
  <c r="T58" i="1"/>
  <c r="U58" i="1"/>
  <c r="V58" i="1"/>
  <c r="W58" i="1"/>
  <c r="X58" i="1"/>
  <c r="Y58" i="1"/>
  <c r="Z58" i="1"/>
  <c r="J58" i="1"/>
  <c r="K58" i="1"/>
  <c r="L58" i="1"/>
  <c r="M58" i="1"/>
  <c r="N58" i="1"/>
  <c r="O58" i="1"/>
  <c r="P58" i="1"/>
  <c r="Q58" i="1"/>
  <c r="R58" i="1"/>
  <c r="AQ58" i="1"/>
  <c r="G57" i="1"/>
  <c r="AI57" i="1"/>
  <c r="AJ57" i="1"/>
  <c r="AK57" i="1"/>
  <c r="AL57" i="1"/>
  <c r="AM57" i="1"/>
  <c r="AN57" i="1"/>
  <c r="AO57" i="1"/>
  <c r="AP57" i="1"/>
  <c r="H57" i="1"/>
  <c r="AA57" i="1"/>
  <c r="AB57" i="1"/>
  <c r="AC57" i="1"/>
  <c r="AD57" i="1"/>
  <c r="AE57" i="1"/>
  <c r="AF57" i="1"/>
  <c r="AG57" i="1"/>
  <c r="AH57" i="1"/>
  <c r="I57" i="1"/>
  <c r="S57" i="1"/>
  <c r="T57" i="1"/>
  <c r="U57" i="1"/>
  <c r="V57" i="1"/>
  <c r="W57" i="1"/>
  <c r="X57" i="1"/>
  <c r="Y57" i="1"/>
  <c r="Z57" i="1"/>
  <c r="J57" i="1"/>
  <c r="K57" i="1"/>
  <c r="L57" i="1"/>
  <c r="M57" i="1"/>
  <c r="N57" i="1"/>
  <c r="O57" i="1"/>
  <c r="P57" i="1"/>
  <c r="Q57" i="1"/>
  <c r="R57" i="1"/>
  <c r="AQ57" i="1"/>
  <c r="G56" i="1"/>
  <c r="AI56" i="1"/>
  <c r="AJ56" i="1"/>
  <c r="AK56" i="1"/>
  <c r="AL56" i="1"/>
  <c r="AM56" i="1"/>
  <c r="AN56" i="1"/>
  <c r="AO56" i="1"/>
  <c r="AP56" i="1"/>
  <c r="H56" i="1"/>
  <c r="AA56" i="1"/>
  <c r="AB56" i="1"/>
  <c r="AC56" i="1"/>
  <c r="AD56" i="1"/>
  <c r="AE56" i="1"/>
  <c r="AF56" i="1"/>
  <c r="AG56" i="1"/>
  <c r="AH56" i="1"/>
  <c r="I56" i="1"/>
  <c r="S56" i="1"/>
  <c r="T56" i="1"/>
  <c r="U56" i="1"/>
  <c r="V56" i="1"/>
  <c r="W56" i="1"/>
  <c r="X56" i="1"/>
  <c r="Y56" i="1"/>
  <c r="Z56" i="1"/>
  <c r="J56" i="1"/>
  <c r="K56" i="1"/>
  <c r="L56" i="1"/>
  <c r="M56" i="1"/>
  <c r="N56" i="1"/>
  <c r="O56" i="1"/>
  <c r="P56" i="1"/>
  <c r="Q56" i="1"/>
  <c r="R56" i="1"/>
  <c r="AQ56" i="1"/>
  <c r="G55" i="1"/>
  <c r="AI55" i="1"/>
  <c r="AJ55" i="1"/>
  <c r="AK55" i="1"/>
  <c r="AL55" i="1"/>
  <c r="AM55" i="1"/>
  <c r="AN55" i="1"/>
  <c r="AO55" i="1"/>
  <c r="AP55" i="1"/>
  <c r="H55" i="1"/>
  <c r="AA55" i="1"/>
  <c r="AB55" i="1"/>
  <c r="AC55" i="1"/>
  <c r="AD55" i="1"/>
  <c r="AE55" i="1"/>
  <c r="AF55" i="1"/>
  <c r="AG55" i="1"/>
  <c r="AH55" i="1"/>
  <c r="I55" i="1"/>
  <c r="S55" i="1"/>
  <c r="T55" i="1"/>
  <c r="U55" i="1"/>
  <c r="V55" i="1"/>
  <c r="W55" i="1"/>
  <c r="X55" i="1"/>
  <c r="Y55" i="1"/>
  <c r="Z55" i="1"/>
  <c r="J55" i="1"/>
  <c r="K55" i="1"/>
  <c r="L55" i="1"/>
  <c r="M55" i="1"/>
  <c r="N55" i="1"/>
  <c r="O55" i="1"/>
  <c r="P55" i="1"/>
  <c r="Q55" i="1"/>
  <c r="R55" i="1"/>
  <c r="AQ55" i="1"/>
  <c r="G54" i="1"/>
  <c r="AI54" i="1"/>
  <c r="AJ54" i="1"/>
  <c r="AK54" i="1"/>
  <c r="AL54" i="1"/>
  <c r="AM54" i="1"/>
  <c r="AN54" i="1"/>
  <c r="AO54" i="1"/>
  <c r="AP54" i="1"/>
  <c r="H54" i="1"/>
  <c r="AA54" i="1"/>
  <c r="AB54" i="1"/>
  <c r="AC54" i="1"/>
  <c r="AD54" i="1"/>
  <c r="AE54" i="1"/>
  <c r="AF54" i="1"/>
  <c r="AG54" i="1"/>
  <c r="AH54" i="1"/>
  <c r="I54" i="1"/>
  <c r="S54" i="1"/>
  <c r="T54" i="1"/>
  <c r="U54" i="1"/>
  <c r="V54" i="1"/>
  <c r="W54" i="1"/>
  <c r="X54" i="1"/>
  <c r="Y54" i="1"/>
  <c r="Z54" i="1"/>
  <c r="J54" i="1"/>
  <c r="K54" i="1"/>
  <c r="L54" i="1"/>
  <c r="M54" i="1"/>
  <c r="N54" i="1"/>
  <c r="O54" i="1"/>
  <c r="P54" i="1"/>
  <c r="Q54" i="1"/>
  <c r="R54" i="1"/>
  <c r="AQ54" i="1"/>
  <c r="G53" i="1"/>
  <c r="AI53" i="1"/>
  <c r="AJ53" i="1"/>
  <c r="AK53" i="1"/>
  <c r="AL53" i="1"/>
  <c r="AM53" i="1"/>
  <c r="AN53" i="1"/>
  <c r="AO53" i="1"/>
  <c r="AP53" i="1"/>
  <c r="H53" i="1"/>
  <c r="AA53" i="1"/>
  <c r="AB53" i="1"/>
  <c r="AC53" i="1"/>
  <c r="AD53" i="1"/>
  <c r="AE53" i="1"/>
  <c r="AF53" i="1"/>
  <c r="AG53" i="1"/>
  <c r="AH53" i="1"/>
  <c r="I53" i="1"/>
  <c r="S53" i="1"/>
  <c r="T53" i="1"/>
  <c r="U53" i="1"/>
  <c r="V53" i="1"/>
  <c r="W53" i="1"/>
  <c r="X53" i="1"/>
  <c r="Y53" i="1"/>
  <c r="Z53" i="1"/>
  <c r="J53" i="1"/>
  <c r="K53" i="1"/>
  <c r="L53" i="1"/>
  <c r="M53" i="1"/>
  <c r="N53" i="1"/>
  <c r="O53" i="1"/>
  <c r="P53" i="1"/>
  <c r="Q53" i="1"/>
  <c r="R53" i="1"/>
  <c r="AQ53" i="1"/>
  <c r="G52" i="1"/>
  <c r="AI52" i="1"/>
  <c r="AJ52" i="1"/>
  <c r="AK52" i="1"/>
  <c r="AL52" i="1"/>
  <c r="AM52" i="1"/>
  <c r="AN52" i="1"/>
  <c r="AO52" i="1"/>
  <c r="AP52" i="1"/>
  <c r="H52" i="1"/>
  <c r="AA52" i="1"/>
  <c r="AB52" i="1"/>
  <c r="AC52" i="1"/>
  <c r="AD52" i="1"/>
  <c r="AE52" i="1"/>
  <c r="AF52" i="1"/>
  <c r="AG52" i="1"/>
  <c r="AH52" i="1"/>
  <c r="I52" i="1"/>
  <c r="S52" i="1"/>
  <c r="T52" i="1"/>
  <c r="U52" i="1"/>
  <c r="V52" i="1"/>
  <c r="W52" i="1"/>
  <c r="X52" i="1"/>
  <c r="Y52" i="1"/>
  <c r="Z52" i="1"/>
  <c r="J52" i="1"/>
  <c r="K52" i="1"/>
  <c r="L52" i="1"/>
  <c r="M52" i="1"/>
  <c r="N52" i="1"/>
  <c r="O52" i="1"/>
  <c r="P52" i="1"/>
  <c r="Q52" i="1"/>
  <c r="R52" i="1"/>
  <c r="AQ52" i="1"/>
  <c r="G51" i="1"/>
  <c r="AI51" i="1"/>
  <c r="AJ51" i="1"/>
  <c r="AK51" i="1"/>
  <c r="AL51" i="1"/>
  <c r="AM51" i="1"/>
  <c r="AN51" i="1"/>
  <c r="AO51" i="1"/>
  <c r="AP51" i="1"/>
  <c r="H51" i="1"/>
  <c r="AA51" i="1"/>
  <c r="AB51" i="1"/>
  <c r="AC51" i="1"/>
  <c r="AD51" i="1"/>
  <c r="AE51" i="1"/>
  <c r="AF51" i="1"/>
  <c r="AG51" i="1"/>
  <c r="AH51" i="1"/>
  <c r="I51" i="1"/>
  <c r="S51" i="1"/>
  <c r="T51" i="1"/>
  <c r="U51" i="1"/>
  <c r="V51" i="1"/>
  <c r="W51" i="1"/>
  <c r="X51" i="1"/>
  <c r="Y51" i="1"/>
  <c r="Z51" i="1"/>
  <c r="J51" i="1"/>
  <c r="K51" i="1"/>
  <c r="L51" i="1"/>
  <c r="M51" i="1"/>
  <c r="N51" i="1"/>
  <c r="O51" i="1"/>
  <c r="P51" i="1"/>
  <c r="Q51" i="1"/>
  <c r="R51" i="1"/>
  <c r="AQ51" i="1"/>
  <c r="G50" i="1"/>
  <c r="AI50" i="1"/>
  <c r="AJ50" i="1"/>
  <c r="AK50" i="1"/>
  <c r="AL50" i="1"/>
  <c r="AM50" i="1"/>
  <c r="AN50" i="1"/>
  <c r="AO50" i="1"/>
  <c r="AP50" i="1"/>
  <c r="H50" i="1"/>
  <c r="AA50" i="1"/>
  <c r="AB50" i="1"/>
  <c r="AC50" i="1"/>
  <c r="AD50" i="1"/>
  <c r="AE50" i="1"/>
  <c r="AF50" i="1"/>
  <c r="AG50" i="1"/>
  <c r="AH50" i="1"/>
  <c r="I50" i="1"/>
  <c r="S50" i="1"/>
  <c r="T50" i="1"/>
  <c r="U50" i="1"/>
  <c r="V50" i="1"/>
  <c r="W50" i="1"/>
  <c r="X50" i="1"/>
  <c r="Y50" i="1"/>
  <c r="Z50" i="1"/>
  <c r="J50" i="1"/>
  <c r="K50" i="1"/>
  <c r="L50" i="1"/>
  <c r="M50" i="1"/>
  <c r="N50" i="1"/>
  <c r="O50" i="1"/>
  <c r="P50" i="1"/>
  <c r="Q50" i="1"/>
  <c r="R50" i="1"/>
  <c r="AQ50" i="1"/>
  <c r="G48" i="1"/>
  <c r="AI48" i="1"/>
  <c r="AJ48" i="1"/>
  <c r="AK48" i="1"/>
  <c r="AL48" i="1"/>
  <c r="AM48" i="1"/>
  <c r="AN48" i="1"/>
  <c r="AO48" i="1"/>
  <c r="AP48" i="1"/>
  <c r="H48" i="1"/>
  <c r="AA48" i="1"/>
  <c r="AB48" i="1"/>
  <c r="AC48" i="1"/>
  <c r="AD48" i="1"/>
  <c r="AE48" i="1"/>
  <c r="AF48" i="1"/>
  <c r="AG48" i="1"/>
  <c r="AH48" i="1"/>
  <c r="I48" i="1"/>
  <c r="S48" i="1"/>
  <c r="T48" i="1"/>
  <c r="U48" i="1"/>
  <c r="V48" i="1"/>
  <c r="W48" i="1"/>
  <c r="X48" i="1"/>
  <c r="Y48" i="1"/>
  <c r="Z48" i="1"/>
  <c r="J48" i="1"/>
  <c r="K48" i="1"/>
  <c r="L48" i="1"/>
  <c r="M48" i="1"/>
  <c r="N48" i="1"/>
  <c r="O48" i="1"/>
  <c r="P48" i="1"/>
  <c r="Q48" i="1"/>
  <c r="R48" i="1"/>
  <c r="AQ48" i="1"/>
  <c r="G47" i="1"/>
  <c r="AI47" i="1"/>
  <c r="AJ47" i="1"/>
  <c r="AK47" i="1"/>
  <c r="AL47" i="1"/>
  <c r="AM47" i="1"/>
  <c r="AN47" i="1"/>
  <c r="AO47" i="1"/>
  <c r="AP47" i="1"/>
  <c r="H47" i="1"/>
  <c r="AA47" i="1"/>
  <c r="AB47" i="1"/>
  <c r="AC47" i="1"/>
  <c r="AD47" i="1"/>
  <c r="AE47" i="1"/>
  <c r="AF47" i="1"/>
  <c r="AG47" i="1"/>
  <c r="AH47" i="1"/>
  <c r="I47" i="1"/>
  <c r="S47" i="1"/>
  <c r="T47" i="1"/>
  <c r="U47" i="1"/>
  <c r="V47" i="1"/>
  <c r="W47" i="1"/>
  <c r="X47" i="1"/>
  <c r="Y47" i="1"/>
  <c r="Z47" i="1"/>
  <c r="J47" i="1"/>
  <c r="K47" i="1"/>
  <c r="L47" i="1"/>
  <c r="M47" i="1"/>
  <c r="N47" i="1"/>
  <c r="O47" i="1"/>
  <c r="P47" i="1"/>
  <c r="Q47" i="1"/>
  <c r="R47" i="1"/>
  <c r="AQ47" i="1"/>
  <c r="G46" i="1"/>
  <c r="AI46" i="1"/>
  <c r="AJ46" i="1"/>
  <c r="AK46" i="1"/>
  <c r="AL46" i="1"/>
  <c r="AM46" i="1"/>
  <c r="AN46" i="1"/>
  <c r="AO46" i="1"/>
  <c r="AP46" i="1"/>
  <c r="H46" i="1"/>
  <c r="AA46" i="1"/>
  <c r="AB46" i="1"/>
  <c r="AC46" i="1"/>
  <c r="AD46" i="1"/>
  <c r="AE46" i="1"/>
  <c r="AF46" i="1"/>
  <c r="AG46" i="1"/>
  <c r="AH46" i="1"/>
  <c r="I46" i="1"/>
  <c r="S46" i="1"/>
  <c r="T46" i="1"/>
  <c r="U46" i="1"/>
  <c r="V46" i="1"/>
  <c r="W46" i="1"/>
  <c r="X46" i="1"/>
  <c r="Y46" i="1"/>
  <c r="Z46" i="1"/>
  <c r="J46" i="1"/>
  <c r="K46" i="1"/>
  <c r="L46" i="1"/>
  <c r="M46" i="1"/>
  <c r="N46" i="1"/>
  <c r="O46" i="1"/>
  <c r="P46" i="1"/>
  <c r="Q46" i="1"/>
  <c r="R46" i="1"/>
  <c r="AQ46" i="1"/>
  <c r="G45" i="1"/>
  <c r="AI45" i="1"/>
  <c r="AJ45" i="1"/>
  <c r="AK45" i="1"/>
  <c r="AL45" i="1"/>
  <c r="AM45" i="1"/>
  <c r="AN45" i="1"/>
  <c r="AO45" i="1"/>
  <c r="AP45" i="1"/>
  <c r="H45" i="1"/>
  <c r="AA45" i="1"/>
  <c r="AB45" i="1"/>
  <c r="AC45" i="1"/>
  <c r="AD45" i="1"/>
  <c r="AE45" i="1"/>
  <c r="AF45" i="1"/>
  <c r="AG45" i="1"/>
  <c r="AH45" i="1"/>
  <c r="I45" i="1"/>
  <c r="S45" i="1"/>
  <c r="T45" i="1"/>
  <c r="U45" i="1"/>
  <c r="V45" i="1"/>
  <c r="W45" i="1"/>
  <c r="X45" i="1"/>
  <c r="Y45" i="1"/>
  <c r="Z45" i="1"/>
  <c r="J45" i="1"/>
  <c r="K45" i="1"/>
  <c r="L45" i="1"/>
  <c r="M45" i="1"/>
  <c r="N45" i="1"/>
  <c r="O45" i="1"/>
  <c r="P45" i="1"/>
  <c r="Q45" i="1"/>
  <c r="R45" i="1"/>
  <c r="AQ45" i="1"/>
  <c r="J44" i="1"/>
  <c r="K44" i="1"/>
  <c r="AR11" i="1"/>
  <c r="AR44" i="1"/>
  <c r="L44" i="1"/>
  <c r="AS11" i="1"/>
  <c r="AS44" i="1"/>
  <c r="M44" i="1"/>
  <c r="AT11" i="1"/>
  <c r="AT44" i="1"/>
  <c r="N44" i="1"/>
  <c r="AU11" i="1"/>
  <c r="AU44" i="1"/>
  <c r="O44" i="1"/>
  <c r="AV11" i="1"/>
  <c r="AV44" i="1"/>
  <c r="P44" i="1"/>
  <c r="AW44" i="1"/>
  <c r="Q44" i="1"/>
  <c r="AX44" i="1"/>
  <c r="R44" i="1"/>
  <c r="AY44" i="1"/>
  <c r="I44" i="1"/>
  <c r="S44" i="1"/>
  <c r="AZ44" i="1"/>
  <c r="T44" i="1"/>
  <c r="BA44" i="1"/>
  <c r="U44" i="1"/>
  <c r="BB44" i="1"/>
  <c r="V44" i="1"/>
  <c r="BC44" i="1"/>
  <c r="W44" i="1"/>
  <c r="BD44" i="1"/>
  <c r="X44" i="1"/>
  <c r="BE11" i="1"/>
  <c r="BE44" i="1"/>
  <c r="Y44" i="1"/>
  <c r="BF44" i="1"/>
  <c r="Z44" i="1"/>
  <c r="BG11" i="1"/>
  <c r="BG44" i="1"/>
  <c r="H44" i="1"/>
  <c r="AA44" i="1"/>
  <c r="BH11" i="1"/>
  <c r="BH44" i="1"/>
  <c r="AB44" i="1"/>
  <c r="BI44" i="1"/>
  <c r="AC44" i="1"/>
  <c r="BJ44" i="1"/>
  <c r="AD44" i="1"/>
  <c r="BK44" i="1"/>
  <c r="AE44" i="1"/>
  <c r="BL44" i="1"/>
  <c r="AF44" i="1"/>
  <c r="BM44" i="1"/>
  <c r="AG44" i="1"/>
  <c r="BN44" i="1"/>
  <c r="AH44" i="1"/>
  <c r="BO44" i="1"/>
  <c r="G44" i="1"/>
  <c r="AI44" i="1"/>
  <c r="BP44" i="1"/>
  <c r="AJ44" i="1"/>
  <c r="BQ44" i="1"/>
  <c r="AK44" i="1"/>
  <c r="BR44" i="1"/>
  <c r="AL44" i="1"/>
  <c r="BS44" i="1"/>
  <c r="AM44" i="1"/>
  <c r="BT44" i="1"/>
  <c r="AN44" i="1"/>
  <c r="BU44" i="1"/>
  <c r="AO44" i="1"/>
  <c r="BV44" i="1"/>
  <c r="AP44" i="1"/>
  <c r="BW44" i="1"/>
  <c r="AQ44" i="1"/>
  <c r="BX44" i="1"/>
  <c r="BY44" i="1"/>
  <c r="BZ44" i="1"/>
  <c r="AQ23" i="1"/>
  <c r="AQ13" i="1"/>
  <c r="AQ14" i="1"/>
  <c r="AQ15" i="1"/>
  <c r="AQ16" i="1"/>
  <c r="AQ17" i="1"/>
  <c r="AQ18" i="1"/>
  <c r="AQ19" i="1"/>
  <c r="AQ20" i="1"/>
  <c r="AQ21" i="1"/>
  <c r="AQ22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A1" i="1"/>
  <c r="D5" i="5"/>
  <c r="D4" i="5"/>
  <c r="BX13" i="1"/>
  <c r="A13" i="2"/>
  <c r="J13" i="1"/>
  <c r="K13" i="1"/>
  <c r="AR13" i="1"/>
  <c r="L13" i="1"/>
  <c r="AS13" i="1"/>
  <c r="M13" i="1"/>
  <c r="AT13" i="1"/>
  <c r="N13" i="1"/>
  <c r="AU13" i="1"/>
  <c r="O13" i="1"/>
  <c r="AV13" i="1"/>
  <c r="P13" i="1"/>
  <c r="AW13" i="1"/>
  <c r="Q13" i="1"/>
  <c r="AX13" i="1"/>
  <c r="R13" i="1"/>
  <c r="AY13" i="1"/>
  <c r="I13" i="1"/>
  <c r="S13" i="1"/>
  <c r="AZ13" i="1"/>
  <c r="T13" i="1"/>
  <c r="BA13" i="1"/>
  <c r="U13" i="1"/>
  <c r="BB13" i="1"/>
  <c r="V13" i="1"/>
  <c r="BC13" i="1"/>
  <c r="W13" i="1"/>
  <c r="BD13" i="1"/>
  <c r="X13" i="1"/>
  <c r="BE13" i="1"/>
  <c r="Y13" i="1"/>
  <c r="BF13" i="1"/>
  <c r="Z13" i="1"/>
  <c r="BG13" i="1"/>
  <c r="H13" i="1"/>
  <c r="AA13" i="1"/>
  <c r="BH13" i="1"/>
  <c r="AB13" i="1"/>
  <c r="BI13" i="1"/>
  <c r="AC13" i="1"/>
  <c r="BJ13" i="1"/>
  <c r="AD13" i="1"/>
  <c r="BK13" i="1"/>
  <c r="AE13" i="1"/>
  <c r="BL13" i="1"/>
  <c r="AF13" i="1"/>
  <c r="BM13" i="1"/>
  <c r="AG13" i="1"/>
  <c r="BN13" i="1"/>
  <c r="AH13" i="1"/>
  <c r="BO13" i="1"/>
  <c r="G13" i="1"/>
  <c r="AI13" i="1"/>
  <c r="BP13" i="1"/>
  <c r="AJ13" i="1"/>
  <c r="BQ13" i="1"/>
  <c r="AK13" i="1"/>
  <c r="BR13" i="1"/>
  <c r="AL13" i="1"/>
  <c r="BS13" i="1"/>
  <c r="AM13" i="1"/>
  <c r="BT13" i="1"/>
  <c r="AN13" i="1"/>
  <c r="BU13" i="1"/>
  <c r="AO13" i="1"/>
  <c r="BV13" i="1"/>
  <c r="AP13" i="1"/>
  <c r="BW13" i="1"/>
  <c r="BY13" i="1"/>
  <c r="B13" i="2"/>
  <c r="BZ13" i="1"/>
  <c r="C13" i="2"/>
  <c r="BX14" i="1"/>
  <c r="A14" i="2"/>
  <c r="J14" i="1"/>
  <c r="K14" i="1"/>
  <c r="AR14" i="1"/>
  <c r="L14" i="1"/>
  <c r="AS14" i="1"/>
  <c r="M14" i="1"/>
  <c r="AT14" i="1"/>
  <c r="N14" i="1"/>
  <c r="AU14" i="1"/>
  <c r="O14" i="1"/>
  <c r="AV14" i="1"/>
  <c r="P14" i="1"/>
  <c r="AW14" i="1"/>
  <c r="Q14" i="1"/>
  <c r="AX14" i="1"/>
  <c r="R14" i="1"/>
  <c r="AY14" i="1"/>
  <c r="I14" i="1"/>
  <c r="S14" i="1"/>
  <c r="AZ14" i="1"/>
  <c r="T14" i="1"/>
  <c r="BA14" i="1"/>
  <c r="U14" i="1"/>
  <c r="BB14" i="1"/>
  <c r="V14" i="1"/>
  <c r="BC14" i="1"/>
  <c r="W14" i="1"/>
  <c r="BD14" i="1"/>
  <c r="X14" i="1"/>
  <c r="BE14" i="1"/>
  <c r="Y14" i="1"/>
  <c r="BF14" i="1"/>
  <c r="Z14" i="1"/>
  <c r="BG14" i="1"/>
  <c r="H14" i="1"/>
  <c r="AA14" i="1"/>
  <c r="BH14" i="1"/>
  <c r="AB14" i="1"/>
  <c r="BI14" i="1"/>
  <c r="AC14" i="1"/>
  <c r="BJ14" i="1"/>
  <c r="AD14" i="1"/>
  <c r="BK14" i="1"/>
  <c r="AE14" i="1"/>
  <c r="BL14" i="1"/>
  <c r="AF14" i="1"/>
  <c r="BM14" i="1"/>
  <c r="AG14" i="1"/>
  <c r="BN14" i="1"/>
  <c r="AH14" i="1"/>
  <c r="BO14" i="1"/>
  <c r="G14" i="1"/>
  <c r="AI14" i="1"/>
  <c r="BP14" i="1"/>
  <c r="AJ14" i="1"/>
  <c r="BQ14" i="1"/>
  <c r="AK14" i="1"/>
  <c r="BR14" i="1"/>
  <c r="AL14" i="1"/>
  <c r="BS14" i="1"/>
  <c r="AM14" i="1"/>
  <c r="BT14" i="1"/>
  <c r="AN14" i="1"/>
  <c r="BU14" i="1"/>
  <c r="AO14" i="1"/>
  <c r="BV14" i="1"/>
  <c r="AP14" i="1"/>
  <c r="BW14" i="1"/>
  <c r="BY14" i="1"/>
  <c r="B14" i="2"/>
  <c r="BZ14" i="1"/>
  <c r="C14" i="2"/>
  <c r="BX15" i="1"/>
  <c r="A15" i="2"/>
  <c r="J15" i="1"/>
  <c r="K15" i="1"/>
  <c r="AR15" i="1"/>
  <c r="L15" i="1"/>
  <c r="AS15" i="1"/>
  <c r="M15" i="1"/>
  <c r="AT15" i="1"/>
  <c r="N15" i="1"/>
  <c r="AU15" i="1"/>
  <c r="O15" i="1"/>
  <c r="AV15" i="1"/>
  <c r="P15" i="1"/>
  <c r="AW15" i="1"/>
  <c r="Q15" i="1"/>
  <c r="AX15" i="1"/>
  <c r="R15" i="1"/>
  <c r="AY15" i="1"/>
  <c r="I15" i="1"/>
  <c r="S15" i="1"/>
  <c r="AZ15" i="1"/>
  <c r="T15" i="1"/>
  <c r="BA15" i="1"/>
  <c r="U15" i="1"/>
  <c r="BB15" i="1"/>
  <c r="V15" i="1"/>
  <c r="BC15" i="1"/>
  <c r="W15" i="1"/>
  <c r="BD15" i="1"/>
  <c r="X15" i="1"/>
  <c r="BE15" i="1"/>
  <c r="Y15" i="1"/>
  <c r="BF15" i="1"/>
  <c r="Z15" i="1"/>
  <c r="BG15" i="1"/>
  <c r="H15" i="1"/>
  <c r="AA15" i="1"/>
  <c r="BH15" i="1"/>
  <c r="AB15" i="1"/>
  <c r="BI15" i="1"/>
  <c r="AC15" i="1"/>
  <c r="BJ15" i="1"/>
  <c r="AD15" i="1"/>
  <c r="BK15" i="1"/>
  <c r="AE15" i="1"/>
  <c r="BL15" i="1"/>
  <c r="AF15" i="1"/>
  <c r="BM15" i="1"/>
  <c r="AG15" i="1"/>
  <c r="BN15" i="1"/>
  <c r="AH15" i="1"/>
  <c r="BO15" i="1"/>
  <c r="G15" i="1"/>
  <c r="AI15" i="1"/>
  <c r="BP15" i="1"/>
  <c r="AJ15" i="1"/>
  <c r="BQ15" i="1"/>
  <c r="AK15" i="1"/>
  <c r="BR15" i="1"/>
  <c r="AL15" i="1"/>
  <c r="BS15" i="1"/>
  <c r="AM15" i="1"/>
  <c r="BT15" i="1"/>
  <c r="AN15" i="1"/>
  <c r="BU15" i="1"/>
  <c r="AO15" i="1"/>
  <c r="BV15" i="1"/>
  <c r="AP15" i="1"/>
  <c r="BW15" i="1"/>
  <c r="BY15" i="1"/>
  <c r="B15" i="2"/>
  <c r="BZ15" i="1"/>
  <c r="C15" i="2"/>
  <c r="BX16" i="1"/>
  <c r="A16" i="2"/>
  <c r="J16" i="1"/>
  <c r="K16" i="1"/>
  <c r="AR16" i="1"/>
  <c r="L16" i="1"/>
  <c r="AS16" i="1"/>
  <c r="M16" i="1"/>
  <c r="AT16" i="1"/>
  <c r="N16" i="1"/>
  <c r="AU16" i="1"/>
  <c r="O16" i="1"/>
  <c r="AV16" i="1"/>
  <c r="P16" i="1"/>
  <c r="AW16" i="1"/>
  <c r="Q16" i="1"/>
  <c r="AX16" i="1"/>
  <c r="R16" i="1"/>
  <c r="AY16" i="1"/>
  <c r="I16" i="1"/>
  <c r="S16" i="1"/>
  <c r="AZ16" i="1"/>
  <c r="T16" i="1"/>
  <c r="BA16" i="1"/>
  <c r="U16" i="1"/>
  <c r="BB16" i="1"/>
  <c r="V16" i="1"/>
  <c r="BC16" i="1"/>
  <c r="W16" i="1"/>
  <c r="BD16" i="1"/>
  <c r="X16" i="1"/>
  <c r="BE16" i="1"/>
  <c r="Y16" i="1"/>
  <c r="BF16" i="1"/>
  <c r="Z16" i="1"/>
  <c r="BG16" i="1"/>
  <c r="H16" i="1"/>
  <c r="AA16" i="1"/>
  <c r="BH16" i="1"/>
  <c r="AB16" i="1"/>
  <c r="BI16" i="1"/>
  <c r="AC16" i="1"/>
  <c r="BJ16" i="1"/>
  <c r="AD16" i="1"/>
  <c r="BK16" i="1"/>
  <c r="AE16" i="1"/>
  <c r="BL16" i="1"/>
  <c r="AF16" i="1"/>
  <c r="BM16" i="1"/>
  <c r="AG16" i="1"/>
  <c r="BN16" i="1"/>
  <c r="AH16" i="1"/>
  <c r="BO16" i="1"/>
  <c r="G16" i="1"/>
  <c r="AI16" i="1"/>
  <c r="BP16" i="1"/>
  <c r="AJ16" i="1"/>
  <c r="BQ16" i="1"/>
  <c r="AK16" i="1"/>
  <c r="BR16" i="1"/>
  <c r="AL16" i="1"/>
  <c r="BS16" i="1"/>
  <c r="AM16" i="1"/>
  <c r="BT16" i="1"/>
  <c r="AN16" i="1"/>
  <c r="BU16" i="1"/>
  <c r="AO16" i="1"/>
  <c r="BV16" i="1"/>
  <c r="AP16" i="1"/>
  <c r="BW16" i="1"/>
  <c r="BY16" i="1"/>
  <c r="B16" i="2"/>
  <c r="BZ16" i="1"/>
  <c r="C16" i="2"/>
  <c r="BX17" i="1"/>
  <c r="A17" i="2"/>
  <c r="J17" i="1"/>
  <c r="K17" i="1"/>
  <c r="AR17" i="1"/>
  <c r="L17" i="1"/>
  <c r="AS17" i="1"/>
  <c r="M17" i="1"/>
  <c r="AT17" i="1"/>
  <c r="N17" i="1"/>
  <c r="AU17" i="1"/>
  <c r="O17" i="1"/>
  <c r="AV17" i="1"/>
  <c r="P17" i="1"/>
  <c r="AW17" i="1"/>
  <c r="Q17" i="1"/>
  <c r="AX17" i="1"/>
  <c r="R17" i="1"/>
  <c r="AY17" i="1"/>
  <c r="I17" i="1"/>
  <c r="S17" i="1"/>
  <c r="AZ17" i="1"/>
  <c r="T17" i="1"/>
  <c r="BA17" i="1"/>
  <c r="U17" i="1"/>
  <c r="BB17" i="1"/>
  <c r="V17" i="1"/>
  <c r="BC17" i="1"/>
  <c r="W17" i="1"/>
  <c r="BD17" i="1"/>
  <c r="X17" i="1"/>
  <c r="BE17" i="1"/>
  <c r="Y17" i="1"/>
  <c r="BF17" i="1"/>
  <c r="Z17" i="1"/>
  <c r="BG17" i="1"/>
  <c r="H17" i="1"/>
  <c r="AA17" i="1"/>
  <c r="BH17" i="1"/>
  <c r="AB17" i="1"/>
  <c r="BI17" i="1"/>
  <c r="AC17" i="1"/>
  <c r="BJ17" i="1"/>
  <c r="AD17" i="1"/>
  <c r="BK17" i="1"/>
  <c r="AE17" i="1"/>
  <c r="BL17" i="1"/>
  <c r="AF17" i="1"/>
  <c r="BM17" i="1"/>
  <c r="AG17" i="1"/>
  <c r="BN17" i="1"/>
  <c r="AH17" i="1"/>
  <c r="BO17" i="1"/>
  <c r="G17" i="1"/>
  <c r="AI17" i="1"/>
  <c r="BP17" i="1"/>
  <c r="AJ17" i="1"/>
  <c r="BQ17" i="1"/>
  <c r="AK17" i="1"/>
  <c r="BR17" i="1"/>
  <c r="AL17" i="1"/>
  <c r="BS17" i="1"/>
  <c r="AM17" i="1"/>
  <c r="BT17" i="1"/>
  <c r="AN17" i="1"/>
  <c r="BU17" i="1"/>
  <c r="AO17" i="1"/>
  <c r="BV17" i="1"/>
  <c r="AP17" i="1"/>
  <c r="BW17" i="1"/>
  <c r="BY17" i="1"/>
  <c r="B17" i="2"/>
  <c r="BZ17" i="1"/>
  <c r="C17" i="2"/>
  <c r="BX18" i="1"/>
  <c r="A18" i="2"/>
  <c r="J18" i="1"/>
  <c r="K18" i="1"/>
  <c r="AR18" i="1"/>
  <c r="L18" i="1"/>
  <c r="AS18" i="1"/>
  <c r="M18" i="1"/>
  <c r="AT18" i="1"/>
  <c r="N18" i="1"/>
  <c r="AU18" i="1"/>
  <c r="O18" i="1"/>
  <c r="AV18" i="1"/>
  <c r="P18" i="1"/>
  <c r="AW18" i="1"/>
  <c r="Q18" i="1"/>
  <c r="AX18" i="1"/>
  <c r="R18" i="1"/>
  <c r="AY18" i="1"/>
  <c r="I18" i="1"/>
  <c r="S18" i="1"/>
  <c r="AZ18" i="1"/>
  <c r="T18" i="1"/>
  <c r="BA18" i="1"/>
  <c r="U18" i="1"/>
  <c r="BB18" i="1"/>
  <c r="V18" i="1"/>
  <c r="BC18" i="1"/>
  <c r="W18" i="1"/>
  <c r="BD18" i="1"/>
  <c r="X18" i="1"/>
  <c r="BE18" i="1"/>
  <c r="Y18" i="1"/>
  <c r="BF18" i="1"/>
  <c r="Z18" i="1"/>
  <c r="BG18" i="1"/>
  <c r="H18" i="1"/>
  <c r="AA18" i="1"/>
  <c r="BH18" i="1"/>
  <c r="AB18" i="1"/>
  <c r="BI18" i="1"/>
  <c r="AC18" i="1"/>
  <c r="BJ18" i="1"/>
  <c r="AD18" i="1"/>
  <c r="BK18" i="1"/>
  <c r="AE18" i="1"/>
  <c r="BL18" i="1"/>
  <c r="AF18" i="1"/>
  <c r="BM18" i="1"/>
  <c r="AG18" i="1"/>
  <c r="BN18" i="1"/>
  <c r="AH18" i="1"/>
  <c r="BO18" i="1"/>
  <c r="G18" i="1"/>
  <c r="AI18" i="1"/>
  <c r="BP18" i="1"/>
  <c r="AJ18" i="1"/>
  <c r="BQ18" i="1"/>
  <c r="AK18" i="1"/>
  <c r="BR18" i="1"/>
  <c r="AL18" i="1"/>
  <c r="BS18" i="1"/>
  <c r="AM18" i="1"/>
  <c r="BT18" i="1"/>
  <c r="AN18" i="1"/>
  <c r="BU18" i="1"/>
  <c r="AO18" i="1"/>
  <c r="BV18" i="1"/>
  <c r="AP18" i="1"/>
  <c r="BW18" i="1"/>
  <c r="BY18" i="1"/>
  <c r="B18" i="2"/>
  <c r="BZ18" i="1"/>
  <c r="C18" i="2"/>
  <c r="BX19" i="1"/>
  <c r="A19" i="2"/>
  <c r="J19" i="1"/>
  <c r="K19" i="1"/>
  <c r="AR19" i="1"/>
  <c r="L19" i="1"/>
  <c r="AS19" i="1"/>
  <c r="M19" i="1"/>
  <c r="AT19" i="1"/>
  <c r="N19" i="1"/>
  <c r="AU19" i="1"/>
  <c r="O19" i="1"/>
  <c r="AV19" i="1"/>
  <c r="P19" i="1"/>
  <c r="AW19" i="1"/>
  <c r="Q19" i="1"/>
  <c r="AX19" i="1"/>
  <c r="R19" i="1"/>
  <c r="AY19" i="1"/>
  <c r="I19" i="1"/>
  <c r="S19" i="1"/>
  <c r="AZ19" i="1"/>
  <c r="T19" i="1"/>
  <c r="BA19" i="1"/>
  <c r="U19" i="1"/>
  <c r="BB19" i="1"/>
  <c r="V19" i="1"/>
  <c r="BC19" i="1"/>
  <c r="W19" i="1"/>
  <c r="BD19" i="1"/>
  <c r="X19" i="1"/>
  <c r="BE19" i="1"/>
  <c r="Y19" i="1"/>
  <c r="BF19" i="1"/>
  <c r="Z19" i="1"/>
  <c r="BG19" i="1"/>
  <c r="H19" i="1"/>
  <c r="AA19" i="1"/>
  <c r="BH19" i="1"/>
  <c r="AB19" i="1"/>
  <c r="BI19" i="1"/>
  <c r="AC19" i="1"/>
  <c r="BJ19" i="1"/>
  <c r="AD19" i="1"/>
  <c r="BK19" i="1"/>
  <c r="AE19" i="1"/>
  <c r="BL19" i="1"/>
  <c r="AF19" i="1"/>
  <c r="BM19" i="1"/>
  <c r="AG19" i="1"/>
  <c r="BN19" i="1"/>
  <c r="AH19" i="1"/>
  <c r="BO19" i="1"/>
  <c r="G19" i="1"/>
  <c r="AI19" i="1"/>
  <c r="BP19" i="1"/>
  <c r="AJ19" i="1"/>
  <c r="BQ19" i="1"/>
  <c r="AK19" i="1"/>
  <c r="BR19" i="1"/>
  <c r="AL19" i="1"/>
  <c r="BS19" i="1"/>
  <c r="AM19" i="1"/>
  <c r="BT19" i="1"/>
  <c r="AN19" i="1"/>
  <c r="BU19" i="1"/>
  <c r="AO19" i="1"/>
  <c r="BV19" i="1"/>
  <c r="AP19" i="1"/>
  <c r="BW19" i="1"/>
  <c r="BY19" i="1"/>
  <c r="B19" i="2"/>
  <c r="BZ19" i="1"/>
  <c r="C19" i="2"/>
  <c r="BX20" i="1"/>
  <c r="A20" i="2"/>
  <c r="J20" i="1"/>
  <c r="K20" i="1"/>
  <c r="AR20" i="1"/>
  <c r="L20" i="1"/>
  <c r="AS20" i="1"/>
  <c r="M20" i="1"/>
  <c r="AT20" i="1"/>
  <c r="N20" i="1"/>
  <c r="AU20" i="1"/>
  <c r="O20" i="1"/>
  <c r="AV20" i="1"/>
  <c r="P20" i="1"/>
  <c r="AW20" i="1"/>
  <c r="Q20" i="1"/>
  <c r="AX20" i="1"/>
  <c r="R20" i="1"/>
  <c r="AY20" i="1"/>
  <c r="I20" i="1"/>
  <c r="S20" i="1"/>
  <c r="AZ20" i="1"/>
  <c r="T20" i="1"/>
  <c r="BA20" i="1"/>
  <c r="U20" i="1"/>
  <c r="BB20" i="1"/>
  <c r="V20" i="1"/>
  <c r="BC20" i="1"/>
  <c r="W20" i="1"/>
  <c r="BD20" i="1"/>
  <c r="X20" i="1"/>
  <c r="BE20" i="1"/>
  <c r="Y20" i="1"/>
  <c r="BF20" i="1"/>
  <c r="Z20" i="1"/>
  <c r="BG20" i="1"/>
  <c r="H20" i="1"/>
  <c r="AA20" i="1"/>
  <c r="BH20" i="1"/>
  <c r="AB20" i="1"/>
  <c r="BI20" i="1"/>
  <c r="AC20" i="1"/>
  <c r="BJ20" i="1"/>
  <c r="AD20" i="1"/>
  <c r="BK20" i="1"/>
  <c r="AE20" i="1"/>
  <c r="BL20" i="1"/>
  <c r="AF20" i="1"/>
  <c r="BM20" i="1"/>
  <c r="AG20" i="1"/>
  <c r="BN20" i="1"/>
  <c r="AH20" i="1"/>
  <c r="BO20" i="1"/>
  <c r="G20" i="1"/>
  <c r="AI20" i="1"/>
  <c r="BP20" i="1"/>
  <c r="AJ20" i="1"/>
  <c r="BQ20" i="1"/>
  <c r="AK20" i="1"/>
  <c r="BR20" i="1"/>
  <c r="AL20" i="1"/>
  <c r="BS20" i="1"/>
  <c r="AM20" i="1"/>
  <c r="BT20" i="1"/>
  <c r="AN20" i="1"/>
  <c r="BU20" i="1"/>
  <c r="AO20" i="1"/>
  <c r="BV20" i="1"/>
  <c r="AP20" i="1"/>
  <c r="BW20" i="1"/>
  <c r="BY20" i="1"/>
  <c r="B20" i="2"/>
  <c r="BZ20" i="1"/>
  <c r="C20" i="2"/>
  <c r="BX21" i="1"/>
  <c r="A21" i="2"/>
  <c r="J21" i="1"/>
  <c r="K21" i="1"/>
  <c r="AR21" i="1"/>
  <c r="L21" i="1"/>
  <c r="AS21" i="1"/>
  <c r="M21" i="1"/>
  <c r="AT21" i="1"/>
  <c r="N21" i="1"/>
  <c r="AU21" i="1"/>
  <c r="O21" i="1"/>
  <c r="AV21" i="1"/>
  <c r="P21" i="1"/>
  <c r="AW21" i="1"/>
  <c r="Q21" i="1"/>
  <c r="AX21" i="1"/>
  <c r="R21" i="1"/>
  <c r="AY21" i="1"/>
  <c r="I21" i="1"/>
  <c r="S21" i="1"/>
  <c r="AZ21" i="1"/>
  <c r="T21" i="1"/>
  <c r="BA21" i="1"/>
  <c r="U21" i="1"/>
  <c r="BB21" i="1"/>
  <c r="V21" i="1"/>
  <c r="BC21" i="1"/>
  <c r="W21" i="1"/>
  <c r="BD21" i="1"/>
  <c r="X21" i="1"/>
  <c r="BE21" i="1"/>
  <c r="Y21" i="1"/>
  <c r="BF21" i="1"/>
  <c r="Z21" i="1"/>
  <c r="BG21" i="1"/>
  <c r="H21" i="1"/>
  <c r="AA21" i="1"/>
  <c r="BH21" i="1"/>
  <c r="AB21" i="1"/>
  <c r="BI21" i="1"/>
  <c r="AC21" i="1"/>
  <c r="BJ21" i="1"/>
  <c r="AD21" i="1"/>
  <c r="BK21" i="1"/>
  <c r="AE21" i="1"/>
  <c r="BL21" i="1"/>
  <c r="AF21" i="1"/>
  <c r="BM21" i="1"/>
  <c r="AG21" i="1"/>
  <c r="BN21" i="1"/>
  <c r="AH21" i="1"/>
  <c r="BO21" i="1"/>
  <c r="G21" i="1"/>
  <c r="AI21" i="1"/>
  <c r="BP21" i="1"/>
  <c r="AJ21" i="1"/>
  <c r="BQ21" i="1"/>
  <c r="AK21" i="1"/>
  <c r="BR21" i="1"/>
  <c r="AL21" i="1"/>
  <c r="BS21" i="1"/>
  <c r="AM21" i="1"/>
  <c r="BT21" i="1"/>
  <c r="AN21" i="1"/>
  <c r="BU21" i="1"/>
  <c r="AO21" i="1"/>
  <c r="BV21" i="1"/>
  <c r="AP21" i="1"/>
  <c r="BW21" i="1"/>
  <c r="BY21" i="1"/>
  <c r="B21" i="2"/>
  <c r="BZ21" i="1"/>
  <c r="C21" i="2"/>
  <c r="BX22" i="1"/>
  <c r="A22" i="2"/>
  <c r="J22" i="1"/>
  <c r="K22" i="1"/>
  <c r="AR22" i="1"/>
  <c r="L22" i="1"/>
  <c r="AS22" i="1"/>
  <c r="M22" i="1"/>
  <c r="AT22" i="1"/>
  <c r="N22" i="1"/>
  <c r="AU22" i="1"/>
  <c r="O22" i="1"/>
  <c r="AV22" i="1"/>
  <c r="P22" i="1"/>
  <c r="AW22" i="1"/>
  <c r="Q22" i="1"/>
  <c r="AX22" i="1"/>
  <c r="R22" i="1"/>
  <c r="AY22" i="1"/>
  <c r="I22" i="1"/>
  <c r="S22" i="1"/>
  <c r="AZ22" i="1"/>
  <c r="T22" i="1"/>
  <c r="BA22" i="1"/>
  <c r="U22" i="1"/>
  <c r="BB22" i="1"/>
  <c r="V22" i="1"/>
  <c r="BC22" i="1"/>
  <c r="W22" i="1"/>
  <c r="BD22" i="1"/>
  <c r="X22" i="1"/>
  <c r="BE22" i="1"/>
  <c r="Y22" i="1"/>
  <c r="BF22" i="1"/>
  <c r="Z22" i="1"/>
  <c r="BG22" i="1"/>
  <c r="H22" i="1"/>
  <c r="AA22" i="1"/>
  <c r="BH22" i="1"/>
  <c r="AB22" i="1"/>
  <c r="BI22" i="1"/>
  <c r="AC22" i="1"/>
  <c r="BJ22" i="1"/>
  <c r="AD22" i="1"/>
  <c r="BK22" i="1"/>
  <c r="AE22" i="1"/>
  <c r="BL22" i="1"/>
  <c r="AF22" i="1"/>
  <c r="BM22" i="1"/>
  <c r="AG22" i="1"/>
  <c r="BN22" i="1"/>
  <c r="AH22" i="1"/>
  <c r="BO22" i="1"/>
  <c r="G22" i="1"/>
  <c r="AI22" i="1"/>
  <c r="BP22" i="1"/>
  <c r="AJ22" i="1"/>
  <c r="BQ22" i="1"/>
  <c r="AK22" i="1"/>
  <c r="BR22" i="1"/>
  <c r="AL22" i="1"/>
  <c r="BS22" i="1"/>
  <c r="AM22" i="1"/>
  <c r="BT22" i="1"/>
  <c r="AN22" i="1"/>
  <c r="BU22" i="1"/>
  <c r="AO22" i="1"/>
  <c r="BV22" i="1"/>
  <c r="AP22" i="1"/>
  <c r="BW22" i="1"/>
  <c r="BY22" i="1"/>
  <c r="B22" i="2"/>
  <c r="BZ22" i="1"/>
  <c r="C22" i="2"/>
  <c r="BX23" i="1"/>
  <c r="A23" i="2"/>
  <c r="J23" i="1"/>
  <c r="K23" i="1"/>
  <c r="AR23" i="1"/>
  <c r="L23" i="1"/>
  <c r="AS23" i="1"/>
  <c r="M23" i="1"/>
  <c r="AT23" i="1"/>
  <c r="N23" i="1"/>
  <c r="AU23" i="1"/>
  <c r="O23" i="1"/>
  <c r="AV23" i="1"/>
  <c r="P23" i="1"/>
  <c r="AW23" i="1"/>
  <c r="Q23" i="1"/>
  <c r="AX23" i="1"/>
  <c r="R23" i="1"/>
  <c r="AY23" i="1"/>
  <c r="I23" i="1"/>
  <c r="S23" i="1"/>
  <c r="AZ23" i="1"/>
  <c r="T23" i="1"/>
  <c r="BA23" i="1"/>
  <c r="U23" i="1"/>
  <c r="BB23" i="1"/>
  <c r="V23" i="1"/>
  <c r="BC23" i="1"/>
  <c r="W23" i="1"/>
  <c r="BD23" i="1"/>
  <c r="X23" i="1"/>
  <c r="BE23" i="1"/>
  <c r="Y23" i="1"/>
  <c r="BF23" i="1"/>
  <c r="Z23" i="1"/>
  <c r="BG23" i="1"/>
  <c r="H23" i="1"/>
  <c r="AA23" i="1"/>
  <c r="BH23" i="1"/>
  <c r="AB23" i="1"/>
  <c r="BI23" i="1"/>
  <c r="AC23" i="1"/>
  <c r="BJ23" i="1"/>
  <c r="AD23" i="1"/>
  <c r="BK23" i="1"/>
  <c r="AE23" i="1"/>
  <c r="BL23" i="1"/>
  <c r="AF23" i="1"/>
  <c r="BM23" i="1"/>
  <c r="AG23" i="1"/>
  <c r="BN23" i="1"/>
  <c r="AH23" i="1"/>
  <c r="BO23" i="1"/>
  <c r="G23" i="1"/>
  <c r="AI23" i="1"/>
  <c r="BP23" i="1"/>
  <c r="AJ23" i="1"/>
  <c r="BQ23" i="1"/>
  <c r="AK23" i="1"/>
  <c r="BR23" i="1"/>
  <c r="AL23" i="1"/>
  <c r="BS23" i="1"/>
  <c r="AM23" i="1"/>
  <c r="BT23" i="1"/>
  <c r="AN23" i="1"/>
  <c r="BU23" i="1"/>
  <c r="AO23" i="1"/>
  <c r="BV23" i="1"/>
  <c r="AP23" i="1"/>
  <c r="BW23" i="1"/>
  <c r="BY23" i="1"/>
  <c r="B23" i="2"/>
  <c r="BZ23" i="1"/>
  <c r="C23" i="2"/>
  <c r="BX24" i="1"/>
  <c r="A24" i="2"/>
  <c r="J24" i="1"/>
  <c r="K24" i="1"/>
  <c r="AR24" i="1"/>
  <c r="L24" i="1"/>
  <c r="AS24" i="1"/>
  <c r="M24" i="1"/>
  <c r="AT24" i="1"/>
  <c r="N24" i="1"/>
  <c r="AU24" i="1"/>
  <c r="O24" i="1"/>
  <c r="AV24" i="1"/>
  <c r="P24" i="1"/>
  <c r="AW24" i="1"/>
  <c r="Q24" i="1"/>
  <c r="AX24" i="1"/>
  <c r="R24" i="1"/>
  <c r="AY24" i="1"/>
  <c r="I24" i="1"/>
  <c r="S24" i="1"/>
  <c r="AZ24" i="1"/>
  <c r="T24" i="1"/>
  <c r="BA24" i="1"/>
  <c r="U24" i="1"/>
  <c r="BB24" i="1"/>
  <c r="V24" i="1"/>
  <c r="BC24" i="1"/>
  <c r="W24" i="1"/>
  <c r="BD24" i="1"/>
  <c r="X24" i="1"/>
  <c r="BE24" i="1"/>
  <c r="Y24" i="1"/>
  <c r="BF24" i="1"/>
  <c r="Z24" i="1"/>
  <c r="BG24" i="1"/>
  <c r="H24" i="1"/>
  <c r="AA24" i="1"/>
  <c r="BH24" i="1"/>
  <c r="AB24" i="1"/>
  <c r="BI24" i="1"/>
  <c r="AC24" i="1"/>
  <c r="BJ24" i="1"/>
  <c r="AD24" i="1"/>
  <c r="BK24" i="1"/>
  <c r="AE24" i="1"/>
  <c r="BL24" i="1"/>
  <c r="AF24" i="1"/>
  <c r="BM24" i="1"/>
  <c r="AG24" i="1"/>
  <c r="BN24" i="1"/>
  <c r="AH24" i="1"/>
  <c r="BO24" i="1"/>
  <c r="G24" i="1"/>
  <c r="AI24" i="1"/>
  <c r="BP24" i="1"/>
  <c r="AJ24" i="1"/>
  <c r="BQ24" i="1"/>
  <c r="AK24" i="1"/>
  <c r="BR24" i="1"/>
  <c r="AL24" i="1"/>
  <c r="BS24" i="1"/>
  <c r="AM24" i="1"/>
  <c r="BT24" i="1"/>
  <c r="AN24" i="1"/>
  <c r="BU24" i="1"/>
  <c r="AO24" i="1"/>
  <c r="BV24" i="1"/>
  <c r="AP24" i="1"/>
  <c r="BW24" i="1"/>
  <c r="BY24" i="1"/>
  <c r="B24" i="2"/>
  <c r="BZ24" i="1"/>
  <c r="C24" i="2"/>
  <c r="BX25" i="1"/>
  <c r="A25" i="2"/>
  <c r="J25" i="1"/>
  <c r="K25" i="1"/>
  <c r="AR25" i="1"/>
  <c r="L25" i="1"/>
  <c r="AS25" i="1"/>
  <c r="M25" i="1"/>
  <c r="AT25" i="1"/>
  <c r="N25" i="1"/>
  <c r="AU25" i="1"/>
  <c r="O25" i="1"/>
  <c r="AV25" i="1"/>
  <c r="P25" i="1"/>
  <c r="AW25" i="1"/>
  <c r="Q25" i="1"/>
  <c r="AX25" i="1"/>
  <c r="R25" i="1"/>
  <c r="AY25" i="1"/>
  <c r="I25" i="1"/>
  <c r="S25" i="1"/>
  <c r="AZ25" i="1"/>
  <c r="T25" i="1"/>
  <c r="BA25" i="1"/>
  <c r="U25" i="1"/>
  <c r="BB25" i="1"/>
  <c r="V25" i="1"/>
  <c r="BC25" i="1"/>
  <c r="W25" i="1"/>
  <c r="BD25" i="1"/>
  <c r="X25" i="1"/>
  <c r="BE25" i="1"/>
  <c r="Y25" i="1"/>
  <c r="BF25" i="1"/>
  <c r="Z25" i="1"/>
  <c r="BG25" i="1"/>
  <c r="H25" i="1"/>
  <c r="AA25" i="1"/>
  <c r="BH25" i="1"/>
  <c r="AB25" i="1"/>
  <c r="BI25" i="1"/>
  <c r="AC25" i="1"/>
  <c r="BJ25" i="1"/>
  <c r="AD25" i="1"/>
  <c r="BK25" i="1"/>
  <c r="AE25" i="1"/>
  <c r="BL25" i="1"/>
  <c r="AF25" i="1"/>
  <c r="BM25" i="1"/>
  <c r="AG25" i="1"/>
  <c r="BN25" i="1"/>
  <c r="AH25" i="1"/>
  <c r="BO25" i="1"/>
  <c r="G25" i="1"/>
  <c r="AI25" i="1"/>
  <c r="BP25" i="1"/>
  <c r="AJ25" i="1"/>
  <c r="BQ25" i="1"/>
  <c r="AK25" i="1"/>
  <c r="BR25" i="1"/>
  <c r="AL25" i="1"/>
  <c r="BS25" i="1"/>
  <c r="AM25" i="1"/>
  <c r="BT25" i="1"/>
  <c r="AN25" i="1"/>
  <c r="BU25" i="1"/>
  <c r="AO25" i="1"/>
  <c r="BV25" i="1"/>
  <c r="AP25" i="1"/>
  <c r="BW25" i="1"/>
  <c r="BY25" i="1"/>
  <c r="B25" i="2"/>
  <c r="BZ25" i="1"/>
  <c r="C25" i="2"/>
  <c r="BX26" i="1"/>
  <c r="A26" i="2"/>
  <c r="J26" i="1"/>
  <c r="K26" i="1"/>
  <c r="AR26" i="1"/>
  <c r="L26" i="1"/>
  <c r="AS26" i="1"/>
  <c r="M26" i="1"/>
  <c r="AT26" i="1"/>
  <c r="N26" i="1"/>
  <c r="AU26" i="1"/>
  <c r="O26" i="1"/>
  <c r="AV26" i="1"/>
  <c r="P26" i="1"/>
  <c r="AW26" i="1"/>
  <c r="Q26" i="1"/>
  <c r="AX26" i="1"/>
  <c r="R26" i="1"/>
  <c r="AY26" i="1"/>
  <c r="I26" i="1"/>
  <c r="S26" i="1"/>
  <c r="AZ26" i="1"/>
  <c r="T26" i="1"/>
  <c r="BA26" i="1"/>
  <c r="U26" i="1"/>
  <c r="BB26" i="1"/>
  <c r="V26" i="1"/>
  <c r="BC26" i="1"/>
  <c r="W26" i="1"/>
  <c r="BD26" i="1"/>
  <c r="X26" i="1"/>
  <c r="BE26" i="1"/>
  <c r="Y26" i="1"/>
  <c r="BF26" i="1"/>
  <c r="Z26" i="1"/>
  <c r="BG26" i="1"/>
  <c r="H26" i="1"/>
  <c r="AA26" i="1"/>
  <c r="BH26" i="1"/>
  <c r="AB26" i="1"/>
  <c r="BI26" i="1"/>
  <c r="AC26" i="1"/>
  <c r="BJ26" i="1"/>
  <c r="AD26" i="1"/>
  <c r="BK26" i="1"/>
  <c r="AE26" i="1"/>
  <c r="BL26" i="1"/>
  <c r="AF26" i="1"/>
  <c r="BM26" i="1"/>
  <c r="AG26" i="1"/>
  <c r="BN26" i="1"/>
  <c r="AH26" i="1"/>
  <c r="BO26" i="1"/>
  <c r="G26" i="1"/>
  <c r="AI26" i="1"/>
  <c r="BP26" i="1"/>
  <c r="AJ26" i="1"/>
  <c r="BQ26" i="1"/>
  <c r="AK26" i="1"/>
  <c r="BR26" i="1"/>
  <c r="AL26" i="1"/>
  <c r="BS26" i="1"/>
  <c r="AM26" i="1"/>
  <c r="BT26" i="1"/>
  <c r="AN26" i="1"/>
  <c r="BU26" i="1"/>
  <c r="AO26" i="1"/>
  <c r="BV26" i="1"/>
  <c r="AP26" i="1"/>
  <c r="BW26" i="1"/>
  <c r="BY26" i="1"/>
  <c r="B26" i="2"/>
  <c r="BZ26" i="1"/>
  <c r="C26" i="2"/>
  <c r="BX27" i="1"/>
  <c r="A27" i="2"/>
  <c r="J27" i="1"/>
  <c r="K27" i="1"/>
  <c r="AR27" i="1"/>
  <c r="L27" i="1"/>
  <c r="AS27" i="1"/>
  <c r="M27" i="1"/>
  <c r="AT27" i="1"/>
  <c r="N27" i="1"/>
  <c r="AU27" i="1"/>
  <c r="O27" i="1"/>
  <c r="AV27" i="1"/>
  <c r="P27" i="1"/>
  <c r="AW27" i="1"/>
  <c r="Q27" i="1"/>
  <c r="AX27" i="1"/>
  <c r="R27" i="1"/>
  <c r="AY27" i="1"/>
  <c r="I27" i="1"/>
  <c r="S27" i="1"/>
  <c r="AZ27" i="1"/>
  <c r="T27" i="1"/>
  <c r="BA27" i="1"/>
  <c r="U27" i="1"/>
  <c r="BB27" i="1"/>
  <c r="V27" i="1"/>
  <c r="BC27" i="1"/>
  <c r="W27" i="1"/>
  <c r="BD27" i="1"/>
  <c r="X27" i="1"/>
  <c r="BE27" i="1"/>
  <c r="Y27" i="1"/>
  <c r="BF27" i="1"/>
  <c r="Z27" i="1"/>
  <c r="BG27" i="1"/>
  <c r="H27" i="1"/>
  <c r="AA27" i="1"/>
  <c r="BH27" i="1"/>
  <c r="AB27" i="1"/>
  <c r="BI27" i="1"/>
  <c r="AC27" i="1"/>
  <c r="BJ27" i="1"/>
  <c r="AD27" i="1"/>
  <c r="BK27" i="1"/>
  <c r="AE27" i="1"/>
  <c r="BL27" i="1"/>
  <c r="AF27" i="1"/>
  <c r="BM27" i="1"/>
  <c r="AG27" i="1"/>
  <c r="BN27" i="1"/>
  <c r="AH27" i="1"/>
  <c r="BO27" i="1"/>
  <c r="G27" i="1"/>
  <c r="AI27" i="1"/>
  <c r="BP27" i="1"/>
  <c r="AJ27" i="1"/>
  <c r="BQ27" i="1"/>
  <c r="AK27" i="1"/>
  <c r="BR27" i="1"/>
  <c r="AL27" i="1"/>
  <c r="BS27" i="1"/>
  <c r="AM27" i="1"/>
  <c r="BT27" i="1"/>
  <c r="AN27" i="1"/>
  <c r="BU27" i="1"/>
  <c r="AO27" i="1"/>
  <c r="BV27" i="1"/>
  <c r="AP27" i="1"/>
  <c r="BW27" i="1"/>
  <c r="BY27" i="1"/>
  <c r="B27" i="2"/>
  <c r="BZ27" i="1"/>
  <c r="C27" i="2"/>
  <c r="BX28" i="1"/>
  <c r="A28" i="2"/>
  <c r="J28" i="1"/>
  <c r="K28" i="1"/>
  <c r="AR28" i="1"/>
  <c r="L28" i="1"/>
  <c r="AS28" i="1"/>
  <c r="M28" i="1"/>
  <c r="AT28" i="1"/>
  <c r="N28" i="1"/>
  <c r="AU28" i="1"/>
  <c r="O28" i="1"/>
  <c r="AV28" i="1"/>
  <c r="P28" i="1"/>
  <c r="AW28" i="1"/>
  <c r="Q28" i="1"/>
  <c r="AX28" i="1"/>
  <c r="R28" i="1"/>
  <c r="AY28" i="1"/>
  <c r="I28" i="1"/>
  <c r="S28" i="1"/>
  <c r="AZ28" i="1"/>
  <c r="T28" i="1"/>
  <c r="BA28" i="1"/>
  <c r="U28" i="1"/>
  <c r="BB28" i="1"/>
  <c r="V28" i="1"/>
  <c r="BC28" i="1"/>
  <c r="W28" i="1"/>
  <c r="BD28" i="1"/>
  <c r="X28" i="1"/>
  <c r="BE28" i="1"/>
  <c r="Y28" i="1"/>
  <c r="BF28" i="1"/>
  <c r="Z28" i="1"/>
  <c r="BG28" i="1"/>
  <c r="H28" i="1"/>
  <c r="AA28" i="1"/>
  <c r="BH28" i="1"/>
  <c r="AB28" i="1"/>
  <c r="BI28" i="1"/>
  <c r="AC28" i="1"/>
  <c r="BJ28" i="1"/>
  <c r="AD28" i="1"/>
  <c r="BK28" i="1"/>
  <c r="AE28" i="1"/>
  <c r="BL28" i="1"/>
  <c r="AF28" i="1"/>
  <c r="BM28" i="1"/>
  <c r="AG28" i="1"/>
  <c r="BN28" i="1"/>
  <c r="AH28" i="1"/>
  <c r="BO28" i="1"/>
  <c r="G28" i="1"/>
  <c r="AI28" i="1"/>
  <c r="BP28" i="1"/>
  <c r="AJ28" i="1"/>
  <c r="BQ28" i="1"/>
  <c r="AK28" i="1"/>
  <c r="BR28" i="1"/>
  <c r="AL28" i="1"/>
  <c r="BS28" i="1"/>
  <c r="AM28" i="1"/>
  <c r="BT28" i="1"/>
  <c r="AN28" i="1"/>
  <c r="BU28" i="1"/>
  <c r="AO28" i="1"/>
  <c r="BV28" i="1"/>
  <c r="AP28" i="1"/>
  <c r="BW28" i="1"/>
  <c r="BY28" i="1"/>
  <c r="B28" i="2"/>
  <c r="BZ28" i="1"/>
  <c r="C28" i="2"/>
  <c r="BX29" i="1"/>
  <c r="A29" i="2"/>
  <c r="J29" i="1"/>
  <c r="K29" i="1"/>
  <c r="AR29" i="1"/>
  <c r="L29" i="1"/>
  <c r="AS29" i="1"/>
  <c r="M29" i="1"/>
  <c r="AT29" i="1"/>
  <c r="N29" i="1"/>
  <c r="AU29" i="1"/>
  <c r="O29" i="1"/>
  <c r="AV29" i="1"/>
  <c r="P29" i="1"/>
  <c r="AW29" i="1"/>
  <c r="Q29" i="1"/>
  <c r="AX29" i="1"/>
  <c r="R29" i="1"/>
  <c r="AY29" i="1"/>
  <c r="I29" i="1"/>
  <c r="S29" i="1"/>
  <c r="AZ29" i="1"/>
  <c r="T29" i="1"/>
  <c r="BA29" i="1"/>
  <c r="U29" i="1"/>
  <c r="BB29" i="1"/>
  <c r="V29" i="1"/>
  <c r="BC29" i="1"/>
  <c r="W29" i="1"/>
  <c r="BD29" i="1"/>
  <c r="X29" i="1"/>
  <c r="BE29" i="1"/>
  <c r="Y29" i="1"/>
  <c r="BF29" i="1"/>
  <c r="Z29" i="1"/>
  <c r="BG29" i="1"/>
  <c r="H29" i="1"/>
  <c r="AA29" i="1"/>
  <c r="BH29" i="1"/>
  <c r="AB29" i="1"/>
  <c r="BI29" i="1"/>
  <c r="AC29" i="1"/>
  <c r="BJ29" i="1"/>
  <c r="AD29" i="1"/>
  <c r="BK29" i="1"/>
  <c r="AE29" i="1"/>
  <c r="BL29" i="1"/>
  <c r="AF29" i="1"/>
  <c r="BM29" i="1"/>
  <c r="AG29" i="1"/>
  <c r="BN29" i="1"/>
  <c r="AH29" i="1"/>
  <c r="BO29" i="1"/>
  <c r="G29" i="1"/>
  <c r="AI29" i="1"/>
  <c r="BP29" i="1"/>
  <c r="AJ29" i="1"/>
  <c r="BQ29" i="1"/>
  <c r="AK29" i="1"/>
  <c r="BR29" i="1"/>
  <c r="AL29" i="1"/>
  <c r="BS29" i="1"/>
  <c r="AM29" i="1"/>
  <c r="BT29" i="1"/>
  <c r="AN29" i="1"/>
  <c r="BU29" i="1"/>
  <c r="AO29" i="1"/>
  <c r="BV29" i="1"/>
  <c r="AP29" i="1"/>
  <c r="BW29" i="1"/>
  <c r="BY29" i="1"/>
  <c r="B29" i="2"/>
  <c r="BZ29" i="1"/>
  <c r="C29" i="2"/>
  <c r="BX30" i="1"/>
  <c r="A30" i="2"/>
  <c r="J30" i="1"/>
  <c r="K30" i="1"/>
  <c r="AR30" i="1"/>
  <c r="L30" i="1"/>
  <c r="AS30" i="1"/>
  <c r="M30" i="1"/>
  <c r="AT30" i="1"/>
  <c r="N30" i="1"/>
  <c r="AU30" i="1"/>
  <c r="O30" i="1"/>
  <c r="AV30" i="1"/>
  <c r="P30" i="1"/>
  <c r="AW30" i="1"/>
  <c r="Q30" i="1"/>
  <c r="AX30" i="1"/>
  <c r="R30" i="1"/>
  <c r="AY30" i="1"/>
  <c r="I30" i="1"/>
  <c r="S30" i="1"/>
  <c r="AZ30" i="1"/>
  <c r="T30" i="1"/>
  <c r="BA30" i="1"/>
  <c r="U30" i="1"/>
  <c r="BB30" i="1"/>
  <c r="V30" i="1"/>
  <c r="BC30" i="1"/>
  <c r="W30" i="1"/>
  <c r="BD30" i="1"/>
  <c r="X30" i="1"/>
  <c r="BE30" i="1"/>
  <c r="Y30" i="1"/>
  <c r="BF30" i="1"/>
  <c r="Z30" i="1"/>
  <c r="BG30" i="1"/>
  <c r="H30" i="1"/>
  <c r="AA30" i="1"/>
  <c r="BH30" i="1"/>
  <c r="AB30" i="1"/>
  <c r="BI30" i="1"/>
  <c r="AC30" i="1"/>
  <c r="BJ30" i="1"/>
  <c r="AD30" i="1"/>
  <c r="BK30" i="1"/>
  <c r="AE30" i="1"/>
  <c r="BL30" i="1"/>
  <c r="AF30" i="1"/>
  <c r="BM30" i="1"/>
  <c r="AG30" i="1"/>
  <c r="BN30" i="1"/>
  <c r="AH30" i="1"/>
  <c r="BO30" i="1"/>
  <c r="G30" i="1"/>
  <c r="AI30" i="1"/>
  <c r="BP30" i="1"/>
  <c r="AJ30" i="1"/>
  <c r="BQ30" i="1"/>
  <c r="AK30" i="1"/>
  <c r="BR30" i="1"/>
  <c r="AL30" i="1"/>
  <c r="BS30" i="1"/>
  <c r="AM30" i="1"/>
  <c r="BT30" i="1"/>
  <c r="AN30" i="1"/>
  <c r="BU30" i="1"/>
  <c r="AO30" i="1"/>
  <c r="BV30" i="1"/>
  <c r="AP30" i="1"/>
  <c r="BW30" i="1"/>
  <c r="BY30" i="1"/>
  <c r="B30" i="2"/>
  <c r="BZ30" i="1"/>
  <c r="C30" i="2"/>
  <c r="BX31" i="1"/>
  <c r="A31" i="2"/>
  <c r="J31" i="1"/>
  <c r="K31" i="1"/>
  <c r="AR31" i="1"/>
  <c r="L31" i="1"/>
  <c r="AS31" i="1"/>
  <c r="M31" i="1"/>
  <c r="AT31" i="1"/>
  <c r="N31" i="1"/>
  <c r="AU31" i="1"/>
  <c r="O31" i="1"/>
  <c r="AV31" i="1"/>
  <c r="P31" i="1"/>
  <c r="AW31" i="1"/>
  <c r="Q31" i="1"/>
  <c r="AX31" i="1"/>
  <c r="R31" i="1"/>
  <c r="AY31" i="1"/>
  <c r="I31" i="1"/>
  <c r="S31" i="1"/>
  <c r="AZ31" i="1"/>
  <c r="T31" i="1"/>
  <c r="BA31" i="1"/>
  <c r="U31" i="1"/>
  <c r="BB31" i="1"/>
  <c r="V31" i="1"/>
  <c r="BC31" i="1"/>
  <c r="W31" i="1"/>
  <c r="BD31" i="1"/>
  <c r="X31" i="1"/>
  <c r="BE31" i="1"/>
  <c r="Y31" i="1"/>
  <c r="BF31" i="1"/>
  <c r="Z31" i="1"/>
  <c r="BG31" i="1"/>
  <c r="H31" i="1"/>
  <c r="AA31" i="1"/>
  <c r="BH31" i="1"/>
  <c r="AB31" i="1"/>
  <c r="BI31" i="1"/>
  <c r="AC31" i="1"/>
  <c r="BJ31" i="1"/>
  <c r="AD31" i="1"/>
  <c r="BK31" i="1"/>
  <c r="AE31" i="1"/>
  <c r="BL31" i="1"/>
  <c r="AF31" i="1"/>
  <c r="BM31" i="1"/>
  <c r="AG31" i="1"/>
  <c r="BN31" i="1"/>
  <c r="AH31" i="1"/>
  <c r="BO31" i="1"/>
  <c r="G31" i="1"/>
  <c r="AI31" i="1"/>
  <c r="BP31" i="1"/>
  <c r="AJ31" i="1"/>
  <c r="BQ31" i="1"/>
  <c r="AK31" i="1"/>
  <c r="BR31" i="1"/>
  <c r="AL31" i="1"/>
  <c r="BS31" i="1"/>
  <c r="AM31" i="1"/>
  <c r="BT31" i="1"/>
  <c r="AN31" i="1"/>
  <c r="BU31" i="1"/>
  <c r="AO31" i="1"/>
  <c r="BV31" i="1"/>
  <c r="AP31" i="1"/>
  <c r="BW31" i="1"/>
  <c r="BY31" i="1"/>
  <c r="B31" i="2"/>
  <c r="BZ31" i="1"/>
  <c r="C31" i="2"/>
  <c r="BX32" i="1"/>
  <c r="A32" i="2"/>
  <c r="J32" i="1"/>
  <c r="K32" i="1"/>
  <c r="AR32" i="1"/>
  <c r="L32" i="1"/>
  <c r="AS32" i="1"/>
  <c r="M32" i="1"/>
  <c r="AT32" i="1"/>
  <c r="N32" i="1"/>
  <c r="AU32" i="1"/>
  <c r="O32" i="1"/>
  <c r="AV32" i="1"/>
  <c r="P32" i="1"/>
  <c r="AW32" i="1"/>
  <c r="Q32" i="1"/>
  <c r="AX32" i="1"/>
  <c r="R32" i="1"/>
  <c r="AY32" i="1"/>
  <c r="I32" i="1"/>
  <c r="S32" i="1"/>
  <c r="AZ32" i="1"/>
  <c r="T32" i="1"/>
  <c r="BA32" i="1"/>
  <c r="U32" i="1"/>
  <c r="BB32" i="1"/>
  <c r="V32" i="1"/>
  <c r="BC32" i="1"/>
  <c r="W32" i="1"/>
  <c r="BD32" i="1"/>
  <c r="X32" i="1"/>
  <c r="BE32" i="1"/>
  <c r="Y32" i="1"/>
  <c r="BF32" i="1"/>
  <c r="Z32" i="1"/>
  <c r="BG32" i="1"/>
  <c r="H32" i="1"/>
  <c r="AA32" i="1"/>
  <c r="BH32" i="1"/>
  <c r="AB32" i="1"/>
  <c r="BI32" i="1"/>
  <c r="AC32" i="1"/>
  <c r="BJ32" i="1"/>
  <c r="AD32" i="1"/>
  <c r="BK32" i="1"/>
  <c r="AE32" i="1"/>
  <c r="BL32" i="1"/>
  <c r="AF32" i="1"/>
  <c r="BM32" i="1"/>
  <c r="AG32" i="1"/>
  <c r="BN32" i="1"/>
  <c r="AH32" i="1"/>
  <c r="BO32" i="1"/>
  <c r="G32" i="1"/>
  <c r="AI32" i="1"/>
  <c r="BP32" i="1"/>
  <c r="AJ32" i="1"/>
  <c r="BQ32" i="1"/>
  <c r="AK32" i="1"/>
  <c r="BR32" i="1"/>
  <c r="AL32" i="1"/>
  <c r="BS32" i="1"/>
  <c r="AM32" i="1"/>
  <c r="BT32" i="1"/>
  <c r="AN32" i="1"/>
  <c r="BU32" i="1"/>
  <c r="AO32" i="1"/>
  <c r="BV32" i="1"/>
  <c r="AP32" i="1"/>
  <c r="BW32" i="1"/>
  <c r="BY32" i="1"/>
  <c r="B32" i="2"/>
  <c r="BZ32" i="1"/>
  <c r="C32" i="2"/>
  <c r="BX33" i="1"/>
  <c r="A33" i="2"/>
  <c r="J33" i="1"/>
  <c r="K33" i="1"/>
  <c r="AR33" i="1"/>
  <c r="L33" i="1"/>
  <c r="AS33" i="1"/>
  <c r="M33" i="1"/>
  <c r="AT33" i="1"/>
  <c r="N33" i="1"/>
  <c r="AU33" i="1"/>
  <c r="O33" i="1"/>
  <c r="AV33" i="1"/>
  <c r="P33" i="1"/>
  <c r="AW33" i="1"/>
  <c r="Q33" i="1"/>
  <c r="AX33" i="1"/>
  <c r="R33" i="1"/>
  <c r="AY33" i="1"/>
  <c r="I33" i="1"/>
  <c r="S33" i="1"/>
  <c r="AZ33" i="1"/>
  <c r="T33" i="1"/>
  <c r="BA33" i="1"/>
  <c r="U33" i="1"/>
  <c r="BB33" i="1"/>
  <c r="V33" i="1"/>
  <c r="BC33" i="1"/>
  <c r="W33" i="1"/>
  <c r="BD33" i="1"/>
  <c r="X33" i="1"/>
  <c r="BE33" i="1"/>
  <c r="Y33" i="1"/>
  <c r="BF33" i="1"/>
  <c r="Z33" i="1"/>
  <c r="BG33" i="1"/>
  <c r="H33" i="1"/>
  <c r="AA33" i="1"/>
  <c r="BH33" i="1"/>
  <c r="AB33" i="1"/>
  <c r="BI33" i="1"/>
  <c r="AC33" i="1"/>
  <c r="BJ33" i="1"/>
  <c r="AD33" i="1"/>
  <c r="BK33" i="1"/>
  <c r="AE33" i="1"/>
  <c r="BL33" i="1"/>
  <c r="AF33" i="1"/>
  <c r="BM33" i="1"/>
  <c r="AG33" i="1"/>
  <c r="BN33" i="1"/>
  <c r="AH33" i="1"/>
  <c r="BO33" i="1"/>
  <c r="G33" i="1"/>
  <c r="AI33" i="1"/>
  <c r="BP33" i="1"/>
  <c r="AJ33" i="1"/>
  <c r="BQ33" i="1"/>
  <c r="AK33" i="1"/>
  <c r="BR33" i="1"/>
  <c r="AL33" i="1"/>
  <c r="BS33" i="1"/>
  <c r="AM33" i="1"/>
  <c r="BT33" i="1"/>
  <c r="AN33" i="1"/>
  <c r="BU33" i="1"/>
  <c r="AO33" i="1"/>
  <c r="BV33" i="1"/>
  <c r="AP33" i="1"/>
  <c r="BW33" i="1"/>
  <c r="BY33" i="1"/>
  <c r="B33" i="2"/>
  <c r="BZ33" i="1"/>
  <c r="C33" i="2"/>
  <c r="BX34" i="1"/>
  <c r="A34" i="2"/>
  <c r="J34" i="1"/>
  <c r="K34" i="1"/>
  <c r="AR34" i="1"/>
  <c r="L34" i="1"/>
  <c r="AS34" i="1"/>
  <c r="M34" i="1"/>
  <c r="AT34" i="1"/>
  <c r="N34" i="1"/>
  <c r="AU34" i="1"/>
  <c r="O34" i="1"/>
  <c r="AV34" i="1"/>
  <c r="P34" i="1"/>
  <c r="AW34" i="1"/>
  <c r="Q34" i="1"/>
  <c r="AX34" i="1"/>
  <c r="R34" i="1"/>
  <c r="AY34" i="1"/>
  <c r="I34" i="1"/>
  <c r="S34" i="1"/>
  <c r="AZ34" i="1"/>
  <c r="T34" i="1"/>
  <c r="BA34" i="1"/>
  <c r="U34" i="1"/>
  <c r="BB34" i="1"/>
  <c r="V34" i="1"/>
  <c r="BC34" i="1"/>
  <c r="W34" i="1"/>
  <c r="BD34" i="1"/>
  <c r="X34" i="1"/>
  <c r="BE34" i="1"/>
  <c r="Y34" i="1"/>
  <c r="BF34" i="1"/>
  <c r="Z34" i="1"/>
  <c r="BG34" i="1"/>
  <c r="H34" i="1"/>
  <c r="AA34" i="1"/>
  <c r="BH34" i="1"/>
  <c r="AB34" i="1"/>
  <c r="BI34" i="1"/>
  <c r="AC34" i="1"/>
  <c r="BJ34" i="1"/>
  <c r="AD34" i="1"/>
  <c r="BK34" i="1"/>
  <c r="AE34" i="1"/>
  <c r="BL34" i="1"/>
  <c r="AF34" i="1"/>
  <c r="BM34" i="1"/>
  <c r="AG34" i="1"/>
  <c r="BN34" i="1"/>
  <c r="AH34" i="1"/>
  <c r="BO34" i="1"/>
  <c r="G34" i="1"/>
  <c r="AI34" i="1"/>
  <c r="BP34" i="1"/>
  <c r="AJ34" i="1"/>
  <c r="BQ34" i="1"/>
  <c r="AK34" i="1"/>
  <c r="BR34" i="1"/>
  <c r="AL34" i="1"/>
  <c r="BS34" i="1"/>
  <c r="AM34" i="1"/>
  <c r="BT34" i="1"/>
  <c r="AN34" i="1"/>
  <c r="BU34" i="1"/>
  <c r="AO34" i="1"/>
  <c r="BV34" i="1"/>
  <c r="AP34" i="1"/>
  <c r="BW34" i="1"/>
  <c r="BY34" i="1"/>
  <c r="B34" i="2"/>
  <c r="BZ34" i="1"/>
  <c r="C34" i="2"/>
  <c r="BX35" i="1"/>
  <c r="A35" i="2"/>
  <c r="J35" i="1"/>
  <c r="K35" i="1"/>
  <c r="AR35" i="1"/>
  <c r="L35" i="1"/>
  <c r="AS35" i="1"/>
  <c r="M35" i="1"/>
  <c r="AT35" i="1"/>
  <c r="N35" i="1"/>
  <c r="AU35" i="1"/>
  <c r="O35" i="1"/>
  <c r="AV35" i="1"/>
  <c r="P35" i="1"/>
  <c r="AW35" i="1"/>
  <c r="Q35" i="1"/>
  <c r="AX35" i="1"/>
  <c r="R35" i="1"/>
  <c r="AY35" i="1"/>
  <c r="I35" i="1"/>
  <c r="S35" i="1"/>
  <c r="AZ35" i="1"/>
  <c r="T35" i="1"/>
  <c r="BA35" i="1"/>
  <c r="U35" i="1"/>
  <c r="BB35" i="1"/>
  <c r="V35" i="1"/>
  <c r="BC35" i="1"/>
  <c r="W35" i="1"/>
  <c r="BD35" i="1"/>
  <c r="X35" i="1"/>
  <c r="BE35" i="1"/>
  <c r="Y35" i="1"/>
  <c r="BF35" i="1"/>
  <c r="Z35" i="1"/>
  <c r="BG35" i="1"/>
  <c r="H35" i="1"/>
  <c r="AA35" i="1"/>
  <c r="BH35" i="1"/>
  <c r="AB35" i="1"/>
  <c r="BI35" i="1"/>
  <c r="AC35" i="1"/>
  <c r="BJ35" i="1"/>
  <c r="AD35" i="1"/>
  <c r="BK35" i="1"/>
  <c r="AE35" i="1"/>
  <c r="BL35" i="1"/>
  <c r="AF35" i="1"/>
  <c r="BM35" i="1"/>
  <c r="AG35" i="1"/>
  <c r="BN35" i="1"/>
  <c r="AH35" i="1"/>
  <c r="BO35" i="1"/>
  <c r="G35" i="1"/>
  <c r="AI35" i="1"/>
  <c r="BP35" i="1"/>
  <c r="AJ35" i="1"/>
  <c r="BQ35" i="1"/>
  <c r="AK35" i="1"/>
  <c r="BR35" i="1"/>
  <c r="AL35" i="1"/>
  <c r="BS35" i="1"/>
  <c r="AM35" i="1"/>
  <c r="BT35" i="1"/>
  <c r="AN35" i="1"/>
  <c r="BU35" i="1"/>
  <c r="AO35" i="1"/>
  <c r="BV35" i="1"/>
  <c r="AP35" i="1"/>
  <c r="BW35" i="1"/>
  <c r="BY35" i="1"/>
  <c r="B35" i="2"/>
  <c r="BZ35" i="1"/>
  <c r="C35" i="2"/>
  <c r="BX36" i="1"/>
  <c r="A36" i="2"/>
  <c r="J36" i="1"/>
  <c r="K36" i="1"/>
  <c r="AR36" i="1"/>
  <c r="L36" i="1"/>
  <c r="AS36" i="1"/>
  <c r="M36" i="1"/>
  <c r="AT36" i="1"/>
  <c r="N36" i="1"/>
  <c r="AU36" i="1"/>
  <c r="O36" i="1"/>
  <c r="AV36" i="1"/>
  <c r="P36" i="1"/>
  <c r="AW36" i="1"/>
  <c r="Q36" i="1"/>
  <c r="AX36" i="1"/>
  <c r="R36" i="1"/>
  <c r="AY36" i="1"/>
  <c r="I36" i="1"/>
  <c r="S36" i="1"/>
  <c r="AZ36" i="1"/>
  <c r="T36" i="1"/>
  <c r="BA36" i="1"/>
  <c r="U36" i="1"/>
  <c r="BB36" i="1"/>
  <c r="V36" i="1"/>
  <c r="BC36" i="1"/>
  <c r="W36" i="1"/>
  <c r="BD36" i="1"/>
  <c r="X36" i="1"/>
  <c r="BE36" i="1"/>
  <c r="Y36" i="1"/>
  <c r="BF36" i="1"/>
  <c r="Z36" i="1"/>
  <c r="BG36" i="1"/>
  <c r="H36" i="1"/>
  <c r="AA36" i="1"/>
  <c r="BH36" i="1"/>
  <c r="AB36" i="1"/>
  <c r="BI36" i="1"/>
  <c r="AC36" i="1"/>
  <c r="BJ36" i="1"/>
  <c r="AD36" i="1"/>
  <c r="BK36" i="1"/>
  <c r="AE36" i="1"/>
  <c r="BL36" i="1"/>
  <c r="AF36" i="1"/>
  <c r="BM36" i="1"/>
  <c r="AG36" i="1"/>
  <c r="BN36" i="1"/>
  <c r="AH36" i="1"/>
  <c r="BO36" i="1"/>
  <c r="G36" i="1"/>
  <c r="AI36" i="1"/>
  <c r="BP36" i="1"/>
  <c r="AJ36" i="1"/>
  <c r="BQ36" i="1"/>
  <c r="AK36" i="1"/>
  <c r="BR36" i="1"/>
  <c r="AL36" i="1"/>
  <c r="BS36" i="1"/>
  <c r="AM36" i="1"/>
  <c r="BT36" i="1"/>
  <c r="AN36" i="1"/>
  <c r="BU36" i="1"/>
  <c r="AO36" i="1"/>
  <c r="BV36" i="1"/>
  <c r="AP36" i="1"/>
  <c r="BW36" i="1"/>
  <c r="BY36" i="1"/>
  <c r="B36" i="2"/>
  <c r="BZ36" i="1"/>
  <c r="C36" i="2"/>
  <c r="BX37" i="1"/>
  <c r="A37" i="2"/>
  <c r="J37" i="1"/>
  <c r="K37" i="1"/>
  <c r="AR37" i="1"/>
  <c r="L37" i="1"/>
  <c r="AS37" i="1"/>
  <c r="M37" i="1"/>
  <c r="AT37" i="1"/>
  <c r="N37" i="1"/>
  <c r="AU37" i="1"/>
  <c r="O37" i="1"/>
  <c r="AV37" i="1"/>
  <c r="P37" i="1"/>
  <c r="AW37" i="1"/>
  <c r="Q37" i="1"/>
  <c r="AX37" i="1"/>
  <c r="R37" i="1"/>
  <c r="AY37" i="1"/>
  <c r="I37" i="1"/>
  <c r="S37" i="1"/>
  <c r="AZ37" i="1"/>
  <c r="T37" i="1"/>
  <c r="BA37" i="1"/>
  <c r="U37" i="1"/>
  <c r="BB37" i="1"/>
  <c r="V37" i="1"/>
  <c r="BC37" i="1"/>
  <c r="W37" i="1"/>
  <c r="BD37" i="1"/>
  <c r="X37" i="1"/>
  <c r="BE37" i="1"/>
  <c r="Y37" i="1"/>
  <c r="BF37" i="1"/>
  <c r="Z37" i="1"/>
  <c r="BG37" i="1"/>
  <c r="H37" i="1"/>
  <c r="AA37" i="1"/>
  <c r="BH37" i="1"/>
  <c r="AB37" i="1"/>
  <c r="BI37" i="1"/>
  <c r="AC37" i="1"/>
  <c r="BJ37" i="1"/>
  <c r="AD37" i="1"/>
  <c r="BK37" i="1"/>
  <c r="AE37" i="1"/>
  <c r="BL37" i="1"/>
  <c r="AF37" i="1"/>
  <c r="BM37" i="1"/>
  <c r="AG37" i="1"/>
  <c r="BN37" i="1"/>
  <c r="AH37" i="1"/>
  <c r="BO37" i="1"/>
  <c r="G37" i="1"/>
  <c r="AI37" i="1"/>
  <c r="BP37" i="1"/>
  <c r="AJ37" i="1"/>
  <c r="BQ37" i="1"/>
  <c r="AK37" i="1"/>
  <c r="BR37" i="1"/>
  <c r="AL37" i="1"/>
  <c r="BS37" i="1"/>
  <c r="AM37" i="1"/>
  <c r="BT37" i="1"/>
  <c r="AN37" i="1"/>
  <c r="BU37" i="1"/>
  <c r="AO37" i="1"/>
  <c r="BV37" i="1"/>
  <c r="AP37" i="1"/>
  <c r="BW37" i="1"/>
  <c r="BY37" i="1"/>
  <c r="B37" i="2"/>
  <c r="BZ37" i="1"/>
  <c r="C37" i="2"/>
  <c r="BX38" i="1"/>
  <c r="A38" i="2"/>
  <c r="J38" i="1"/>
  <c r="K38" i="1"/>
  <c r="AR38" i="1"/>
  <c r="L38" i="1"/>
  <c r="AS38" i="1"/>
  <c r="M38" i="1"/>
  <c r="AT38" i="1"/>
  <c r="N38" i="1"/>
  <c r="AU38" i="1"/>
  <c r="O38" i="1"/>
  <c r="AV38" i="1"/>
  <c r="P38" i="1"/>
  <c r="AW38" i="1"/>
  <c r="Q38" i="1"/>
  <c r="AX38" i="1"/>
  <c r="R38" i="1"/>
  <c r="AY38" i="1"/>
  <c r="I38" i="1"/>
  <c r="S38" i="1"/>
  <c r="AZ38" i="1"/>
  <c r="T38" i="1"/>
  <c r="BA38" i="1"/>
  <c r="U38" i="1"/>
  <c r="BB38" i="1"/>
  <c r="V38" i="1"/>
  <c r="BC38" i="1"/>
  <c r="W38" i="1"/>
  <c r="BD38" i="1"/>
  <c r="X38" i="1"/>
  <c r="BE38" i="1"/>
  <c r="Y38" i="1"/>
  <c r="BF38" i="1"/>
  <c r="Z38" i="1"/>
  <c r="BG38" i="1"/>
  <c r="H38" i="1"/>
  <c r="AA38" i="1"/>
  <c r="BH38" i="1"/>
  <c r="AB38" i="1"/>
  <c r="BI38" i="1"/>
  <c r="AC38" i="1"/>
  <c r="BJ38" i="1"/>
  <c r="AD38" i="1"/>
  <c r="BK38" i="1"/>
  <c r="AE38" i="1"/>
  <c r="BL38" i="1"/>
  <c r="AF38" i="1"/>
  <c r="BM38" i="1"/>
  <c r="AG38" i="1"/>
  <c r="BN38" i="1"/>
  <c r="AH38" i="1"/>
  <c r="BO38" i="1"/>
  <c r="G38" i="1"/>
  <c r="AI38" i="1"/>
  <c r="BP38" i="1"/>
  <c r="AJ38" i="1"/>
  <c r="BQ38" i="1"/>
  <c r="AK38" i="1"/>
  <c r="BR38" i="1"/>
  <c r="AL38" i="1"/>
  <c r="BS38" i="1"/>
  <c r="AM38" i="1"/>
  <c r="BT38" i="1"/>
  <c r="AN38" i="1"/>
  <c r="BU38" i="1"/>
  <c r="AO38" i="1"/>
  <c r="BV38" i="1"/>
  <c r="AP38" i="1"/>
  <c r="BW38" i="1"/>
  <c r="BY38" i="1"/>
  <c r="B38" i="2"/>
  <c r="BZ38" i="1"/>
  <c r="C38" i="2"/>
  <c r="BX39" i="1"/>
  <c r="A39" i="2"/>
  <c r="J39" i="1"/>
  <c r="K39" i="1"/>
  <c r="AR39" i="1"/>
  <c r="L39" i="1"/>
  <c r="AS39" i="1"/>
  <c r="M39" i="1"/>
  <c r="AT39" i="1"/>
  <c r="N39" i="1"/>
  <c r="AU39" i="1"/>
  <c r="O39" i="1"/>
  <c r="AV39" i="1"/>
  <c r="P39" i="1"/>
  <c r="AW39" i="1"/>
  <c r="Q39" i="1"/>
  <c r="AX39" i="1"/>
  <c r="R39" i="1"/>
  <c r="AY39" i="1"/>
  <c r="I39" i="1"/>
  <c r="S39" i="1"/>
  <c r="AZ39" i="1"/>
  <c r="T39" i="1"/>
  <c r="BA39" i="1"/>
  <c r="U39" i="1"/>
  <c r="BB39" i="1"/>
  <c r="V39" i="1"/>
  <c r="BC39" i="1"/>
  <c r="W39" i="1"/>
  <c r="BD39" i="1"/>
  <c r="X39" i="1"/>
  <c r="BE39" i="1"/>
  <c r="Y39" i="1"/>
  <c r="BF39" i="1"/>
  <c r="Z39" i="1"/>
  <c r="BG39" i="1"/>
  <c r="H39" i="1"/>
  <c r="AA39" i="1"/>
  <c r="BH39" i="1"/>
  <c r="AB39" i="1"/>
  <c r="BI39" i="1"/>
  <c r="AC39" i="1"/>
  <c r="BJ39" i="1"/>
  <c r="AD39" i="1"/>
  <c r="BK39" i="1"/>
  <c r="AE39" i="1"/>
  <c r="BL39" i="1"/>
  <c r="AF39" i="1"/>
  <c r="BM39" i="1"/>
  <c r="AG39" i="1"/>
  <c r="BN39" i="1"/>
  <c r="AH39" i="1"/>
  <c r="BO39" i="1"/>
  <c r="G39" i="1"/>
  <c r="AI39" i="1"/>
  <c r="BP39" i="1"/>
  <c r="AJ39" i="1"/>
  <c r="BQ39" i="1"/>
  <c r="AK39" i="1"/>
  <c r="BR39" i="1"/>
  <c r="AL39" i="1"/>
  <c r="BS39" i="1"/>
  <c r="AM39" i="1"/>
  <c r="BT39" i="1"/>
  <c r="AN39" i="1"/>
  <c r="BU39" i="1"/>
  <c r="AO39" i="1"/>
  <c r="BV39" i="1"/>
  <c r="AP39" i="1"/>
  <c r="BW39" i="1"/>
  <c r="BY39" i="1"/>
  <c r="B39" i="2"/>
  <c r="BZ39" i="1"/>
  <c r="C39" i="2"/>
  <c r="BX40" i="1"/>
  <c r="A40" i="2"/>
  <c r="J40" i="1"/>
  <c r="K40" i="1"/>
  <c r="AR40" i="1"/>
  <c r="L40" i="1"/>
  <c r="AS40" i="1"/>
  <c r="M40" i="1"/>
  <c r="AT40" i="1"/>
  <c r="N40" i="1"/>
  <c r="AU40" i="1"/>
  <c r="O40" i="1"/>
  <c r="AV40" i="1"/>
  <c r="P40" i="1"/>
  <c r="AW40" i="1"/>
  <c r="Q40" i="1"/>
  <c r="AX40" i="1"/>
  <c r="R40" i="1"/>
  <c r="AY40" i="1"/>
  <c r="I40" i="1"/>
  <c r="S40" i="1"/>
  <c r="AZ40" i="1"/>
  <c r="T40" i="1"/>
  <c r="BA40" i="1"/>
  <c r="U40" i="1"/>
  <c r="BB40" i="1"/>
  <c r="V40" i="1"/>
  <c r="BC40" i="1"/>
  <c r="W40" i="1"/>
  <c r="BD40" i="1"/>
  <c r="X40" i="1"/>
  <c r="BE40" i="1"/>
  <c r="Y40" i="1"/>
  <c r="BF40" i="1"/>
  <c r="Z40" i="1"/>
  <c r="BG40" i="1"/>
  <c r="H40" i="1"/>
  <c r="AA40" i="1"/>
  <c r="BH40" i="1"/>
  <c r="AB40" i="1"/>
  <c r="BI40" i="1"/>
  <c r="AC40" i="1"/>
  <c r="BJ40" i="1"/>
  <c r="AD40" i="1"/>
  <c r="BK40" i="1"/>
  <c r="AE40" i="1"/>
  <c r="BL40" i="1"/>
  <c r="AF40" i="1"/>
  <c r="BM40" i="1"/>
  <c r="AG40" i="1"/>
  <c r="BN40" i="1"/>
  <c r="AH40" i="1"/>
  <c r="BO40" i="1"/>
  <c r="G40" i="1"/>
  <c r="AI40" i="1"/>
  <c r="BP40" i="1"/>
  <c r="AJ40" i="1"/>
  <c r="BQ40" i="1"/>
  <c r="AK40" i="1"/>
  <c r="BR40" i="1"/>
  <c r="AL40" i="1"/>
  <c r="BS40" i="1"/>
  <c r="AM40" i="1"/>
  <c r="BT40" i="1"/>
  <c r="AN40" i="1"/>
  <c r="BU40" i="1"/>
  <c r="AO40" i="1"/>
  <c r="BV40" i="1"/>
  <c r="AP40" i="1"/>
  <c r="BW40" i="1"/>
  <c r="BY40" i="1"/>
  <c r="B40" i="2"/>
  <c r="BZ40" i="1"/>
  <c r="C40" i="2"/>
  <c r="BX41" i="1"/>
  <c r="A41" i="2"/>
  <c r="J41" i="1"/>
  <c r="K41" i="1"/>
  <c r="AR41" i="1"/>
  <c r="L41" i="1"/>
  <c r="AS41" i="1"/>
  <c r="M41" i="1"/>
  <c r="AT41" i="1"/>
  <c r="N41" i="1"/>
  <c r="AU41" i="1"/>
  <c r="O41" i="1"/>
  <c r="AV41" i="1"/>
  <c r="P41" i="1"/>
  <c r="AW41" i="1"/>
  <c r="Q41" i="1"/>
  <c r="AX41" i="1"/>
  <c r="R41" i="1"/>
  <c r="AY41" i="1"/>
  <c r="I41" i="1"/>
  <c r="S41" i="1"/>
  <c r="AZ41" i="1"/>
  <c r="T41" i="1"/>
  <c r="BA41" i="1"/>
  <c r="U41" i="1"/>
  <c r="BB41" i="1"/>
  <c r="V41" i="1"/>
  <c r="BC41" i="1"/>
  <c r="W41" i="1"/>
  <c r="BD41" i="1"/>
  <c r="X41" i="1"/>
  <c r="BE41" i="1"/>
  <c r="Y41" i="1"/>
  <c r="BF41" i="1"/>
  <c r="Z41" i="1"/>
  <c r="BG41" i="1"/>
  <c r="H41" i="1"/>
  <c r="AA41" i="1"/>
  <c r="BH41" i="1"/>
  <c r="AB41" i="1"/>
  <c r="BI41" i="1"/>
  <c r="AC41" i="1"/>
  <c r="BJ41" i="1"/>
  <c r="AD41" i="1"/>
  <c r="BK41" i="1"/>
  <c r="AE41" i="1"/>
  <c r="BL41" i="1"/>
  <c r="AF41" i="1"/>
  <c r="BM41" i="1"/>
  <c r="AG41" i="1"/>
  <c r="BN41" i="1"/>
  <c r="AH41" i="1"/>
  <c r="BO41" i="1"/>
  <c r="G41" i="1"/>
  <c r="AI41" i="1"/>
  <c r="BP41" i="1"/>
  <c r="AJ41" i="1"/>
  <c r="BQ41" i="1"/>
  <c r="AK41" i="1"/>
  <c r="BR41" i="1"/>
  <c r="AL41" i="1"/>
  <c r="BS41" i="1"/>
  <c r="AM41" i="1"/>
  <c r="BT41" i="1"/>
  <c r="AN41" i="1"/>
  <c r="BU41" i="1"/>
  <c r="AO41" i="1"/>
  <c r="BV41" i="1"/>
  <c r="AP41" i="1"/>
  <c r="BW41" i="1"/>
  <c r="BY41" i="1"/>
  <c r="B41" i="2"/>
  <c r="BZ41" i="1"/>
  <c r="C41" i="2"/>
  <c r="BX42" i="1"/>
  <c r="A42" i="2"/>
  <c r="J42" i="1"/>
  <c r="K42" i="1"/>
  <c r="AR42" i="1"/>
  <c r="L42" i="1"/>
  <c r="AS42" i="1"/>
  <c r="M42" i="1"/>
  <c r="AT42" i="1"/>
  <c r="N42" i="1"/>
  <c r="AU42" i="1"/>
  <c r="O42" i="1"/>
  <c r="AV42" i="1"/>
  <c r="P42" i="1"/>
  <c r="AW42" i="1"/>
  <c r="Q42" i="1"/>
  <c r="AX42" i="1"/>
  <c r="R42" i="1"/>
  <c r="AY42" i="1"/>
  <c r="I42" i="1"/>
  <c r="S42" i="1"/>
  <c r="AZ42" i="1"/>
  <c r="T42" i="1"/>
  <c r="BA42" i="1"/>
  <c r="U42" i="1"/>
  <c r="BB42" i="1"/>
  <c r="V42" i="1"/>
  <c r="BC42" i="1"/>
  <c r="W42" i="1"/>
  <c r="BD42" i="1"/>
  <c r="X42" i="1"/>
  <c r="BE42" i="1"/>
  <c r="Y42" i="1"/>
  <c r="BF42" i="1"/>
  <c r="Z42" i="1"/>
  <c r="BG42" i="1"/>
  <c r="H42" i="1"/>
  <c r="AA42" i="1"/>
  <c r="BH42" i="1"/>
  <c r="AB42" i="1"/>
  <c r="BI42" i="1"/>
  <c r="AC42" i="1"/>
  <c r="BJ42" i="1"/>
  <c r="AD42" i="1"/>
  <c r="BK42" i="1"/>
  <c r="AE42" i="1"/>
  <c r="BL42" i="1"/>
  <c r="AF42" i="1"/>
  <c r="BM42" i="1"/>
  <c r="AG42" i="1"/>
  <c r="BN42" i="1"/>
  <c r="AH42" i="1"/>
  <c r="BO42" i="1"/>
  <c r="G42" i="1"/>
  <c r="AI42" i="1"/>
  <c r="BP42" i="1"/>
  <c r="AJ42" i="1"/>
  <c r="BQ42" i="1"/>
  <c r="AK42" i="1"/>
  <c r="BR42" i="1"/>
  <c r="AL42" i="1"/>
  <c r="BS42" i="1"/>
  <c r="AM42" i="1"/>
  <c r="BT42" i="1"/>
  <c r="AN42" i="1"/>
  <c r="BU42" i="1"/>
  <c r="AO42" i="1"/>
  <c r="BV42" i="1"/>
  <c r="AP42" i="1"/>
  <c r="BW42" i="1"/>
  <c r="BY42" i="1"/>
  <c r="B42" i="2"/>
  <c r="BZ42" i="1"/>
  <c r="C42" i="2"/>
  <c r="BX43" i="1"/>
  <c r="A43" i="2"/>
  <c r="J43" i="1"/>
  <c r="K43" i="1"/>
  <c r="AR43" i="1"/>
  <c r="L43" i="1"/>
  <c r="AS43" i="1"/>
  <c r="M43" i="1"/>
  <c r="AT43" i="1"/>
  <c r="N43" i="1"/>
  <c r="AU43" i="1"/>
  <c r="O43" i="1"/>
  <c r="AV43" i="1"/>
  <c r="P43" i="1"/>
  <c r="AW43" i="1"/>
  <c r="Q43" i="1"/>
  <c r="AX43" i="1"/>
  <c r="R43" i="1"/>
  <c r="AY43" i="1"/>
  <c r="I43" i="1"/>
  <c r="S43" i="1"/>
  <c r="AZ43" i="1"/>
  <c r="T43" i="1"/>
  <c r="BA43" i="1"/>
  <c r="U43" i="1"/>
  <c r="BB43" i="1"/>
  <c r="V43" i="1"/>
  <c r="BC43" i="1"/>
  <c r="W43" i="1"/>
  <c r="BD43" i="1"/>
  <c r="X43" i="1"/>
  <c r="BE43" i="1"/>
  <c r="Y43" i="1"/>
  <c r="BF43" i="1"/>
  <c r="Z43" i="1"/>
  <c r="BG43" i="1"/>
  <c r="H43" i="1"/>
  <c r="AA43" i="1"/>
  <c r="BH43" i="1"/>
  <c r="AB43" i="1"/>
  <c r="BI43" i="1"/>
  <c r="AC43" i="1"/>
  <c r="BJ43" i="1"/>
  <c r="AD43" i="1"/>
  <c r="BK43" i="1"/>
  <c r="AE43" i="1"/>
  <c r="BL43" i="1"/>
  <c r="AF43" i="1"/>
  <c r="BM43" i="1"/>
  <c r="AG43" i="1"/>
  <c r="BN43" i="1"/>
  <c r="AH43" i="1"/>
  <c r="BO43" i="1"/>
  <c r="G43" i="1"/>
  <c r="AI43" i="1"/>
  <c r="BP43" i="1"/>
  <c r="AJ43" i="1"/>
  <c r="BQ43" i="1"/>
  <c r="AK43" i="1"/>
  <c r="BR43" i="1"/>
  <c r="AL43" i="1"/>
  <c r="BS43" i="1"/>
  <c r="AM43" i="1"/>
  <c r="BT43" i="1"/>
  <c r="AN43" i="1"/>
  <c r="BU43" i="1"/>
  <c r="AO43" i="1"/>
  <c r="BV43" i="1"/>
  <c r="AP43" i="1"/>
  <c r="BW43" i="1"/>
  <c r="BY43" i="1"/>
  <c r="B43" i="2"/>
  <c r="BZ43" i="1"/>
  <c r="C43" i="2"/>
  <c r="B12" i="2"/>
  <c r="J12" i="1"/>
  <c r="K12" i="1"/>
  <c r="L12" i="1"/>
  <c r="M12" i="1"/>
  <c r="N12" i="1"/>
  <c r="O12" i="1"/>
  <c r="P12" i="1"/>
  <c r="Q12" i="1"/>
  <c r="R12" i="1"/>
  <c r="I12" i="1"/>
  <c r="S12" i="1"/>
  <c r="T12" i="1"/>
  <c r="U12" i="1"/>
  <c r="V12" i="1"/>
  <c r="W12" i="1"/>
  <c r="X12" i="1"/>
  <c r="Y12" i="1"/>
  <c r="Z12" i="1"/>
  <c r="H12" i="1"/>
  <c r="AA12" i="1"/>
  <c r="AB12" i="1"/>
  <c r="AC12" i="1"/>
  <c r="AD12" i="1"/>
  <c r="AE12" i="1"/>
  <c r="AF12" i="1"/>
  <c r="AG12" i="1"/>
  <c r="AH12" i="1"/>
  <c r="G12" i="1"/>
  <c r="AI12" i="1"/>
  <c r="AJ12" i="1"/>
  <c r="AK12" i="1"/>
  <c r="AL12" i="1"/>
  <c r="AM12" i="1"/>
  <c r="AN12" i="1"/>
  <c r="AO12" i="1"/>
  <c r="AP12" i="1"/>
  <c r="BZ12" i="1"/>
  <c r="C12" i="2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C4" i="3"/>
  <c r="CA12" i="1"/>
  <c r="D12" i="2"/>
  <c r="BX12" i="1"/>
  <c r="A12" i="2"/>
  <c r="AW11" i="1"/>
  <c r="AX11" i="1"/>
  <c r="AY11" i="1"/>
  <c r="AZ11" i="1"/>
  <c r="BA11" i="1"/>
  <c r="BB11" i="1"/>
  <c r="BC11" i="1"/>
  <c r="AR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B5" i="2"/>
  <c r="D11" i="2"/>
  <c r="B6" i="2"/>
  <c r="D5" i="1"/>
  <c r="D4" i="1"/>
  <c r="A9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E13" i="5"/>
  <c r="G13" i="5"/>
  <c r="G14" i="5"/>
  <c r="E1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D9" i="5"/>
  <c r="D10" i="5"/>
  <c r="E9" i="5"/>
  <c r="E10" i="5"/>
  <c r="F9" i="5"/>
  <c r="F10" i="5"/>
  <c r="G9" i="5"/>
  <c r="G10" i="5"/>
  <c r="H9" i="5"/>
  <c r="H10" i="5"/>
  <c r="I9" i="5"/>
  <c r="I10" i="5"/>
  <c r="J9" i="5"/>
  <c r="J10" i="5"/>
  <c r="K9" i="5"/>
  <c r="K10" i="5"/>
  <c r="L9" i="5"/>
  <c r="L10" i="5"/>
  <c r="M9" i="5"/>
  <c r="M10" i="5"/>
  <c r="N9" i="5"/>
  <c r="N10" i="5"/>
  <c r="O9" i="5"/>
  <c r="O10" i="5"/>
  <c r="P9" i="5"/>
  <c r="P10" i="5"/>
  <c r="Q9" i="5"/>
  <c r="Q10" i="5"/>
  <c r="R9" i="5"/>
  <c r="R10" i="5"/>
  <c r="S9" i="5"/>
  <c r="S10" i="5"/>
  <c r="T9" i="5"/>
  <c r="T10" i="5"/>
  <c r="U9" i="5"/>
  <c r="U10" i="5"/>
  <c r="V9" i="5"/>
  <c r="V10" i="5"/>
  <c r="W9" i="5"/>
  <c r="W10" i="5"/>
  <c r="X9" i="5"/>
  <c r="X10" i="5"/>
  <c r="Y9" i="5"/>
  <c r="Y10" i="5"/>
  <c r="Z9" i="5"/>
  <c r="Z10" i="5"/>
  <c r="AA9" i="5"/>
  <c r="AA10" i="5"/>
  <c r="AB9" i="5"/>
  <c r="AB10" i="5"/>
  <c r="AC9" i="5"/>
  <c r="AC10" i="5"/>
  <c r="AD9" i="5"/>
  <c r="AD10" i="5"/>
  <c r="AE9" i="5"/>
  <c r="AE10" i="5"/>
  <c r="AF9" i="5"/>
  <c r="AF10" i="5"/>
  <c r="AG9" i="5"/>
  <c r="AG10" i="5"/>
  <c r="AH9" i="5"/>
  <c r="AH10" i="5"/>
  <c r="AI9" i="5"/>
  <c r="AI10" i="5"/>
  <c r="A10" i="5"/>
  <c r="K5" i="1"/>
  <c r="B11" i="2"/>
  <c r="C11" i="2"/>
  <c r="BX11" i="1"/>
  <c r="A11" i="2"/>
  <c r="BD11" i="1"/>
  <c r="B20" i="3"/>
  <c r="L8" i="1"/>
  <c r="B21" i="3"/>
  <c r="M8" i="1"/>
  <c r="B22" i="3"/>
  <c r="N8" i="1"/>
  <c r="B23" i="3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B19" i="3"/>
  <c r="K8" i="1"/>
  <c r="A1" i="5"/>
  <c r="A1" i="2"/>
  <c r="AE4" i="1"/>
  <c r="AF4" i="1"/>
  <c r="AG4" i="1"/>
  <c r="AH4" i="1"/>
  <c r="AI4" i="1"/>
  <c r="AJ4" i="1"/>
  <c r="AK4" i="1"/>
  <c r="AL4" i="1"/>
  <c r="AM4" i="1"/>
  <c r="AN4" i="1"/>
  <c r="AO4" i="1"/>
  <c r="AP4" i="1"/>
  <c r="W4" i="1"/>
  <c r="X4" i="1"/>
  <c r="Y4" i="1"/>
  <c r="Z4" i="1"/>
  <c r="AA4" i="1"/>
  <c r="AB4" i="1"/>
  <c r="AC4" i="1"/>
  <c r="AD4" i="1"/>
  <c r="E52" i="3"/>
  <c r="F52" i="3"/>
  <c r="G52" i="3"/>
  <c r="H52" i="3"/>
  <c r="I52" i="3"/>
  <c r="J52" i="3"/>
  <c r="K52" i="3"/>
  <c r="L52" i="3"/>
  <c r="M52" i="3"/>
  <c r="N52" i="3"/>
  <c r="O52" i="3"/>
  <c r="D52" i="3"/>
  <c r="P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BF11" i="1"/>
  <c r="BI11" i="1"/>
  <c r="BJ11" i="1"/>
  <c r="BK11" i="1"/>
  <c r="L4" i="1"/>
  <c r="M4" i="1"/>
  <c r="N4" i="1"/>
  <c r="O4" i="1"/>
  <c r="P4" i="1"/>
  <c r="Q4" i="1"/>
  <c r="R4" i="1"/>
  <c r="S4" i="1"/>
  <c r="T4" i="1"/>
  <c r="U4" i="1"/>
  <c r="V4" i="1"/>
  <c r="K4" i="1"/>
  <c r="B17" i="3"/>
  <c r="B16" i="3"/>
  <c r="B15" i="3"/>
  <c r="B14" i="3"/>
  <c r="B13" i="3"/>
  <c r="B12" i="3"/>
  <c r="B11" i="3"/>
  <c r="B10" i="3"/>
  <c r="B9" i="3"/>
  <c r="B8" i="3"/>
  <c r="B18" i="3"/>
  <c r="AQ12" i="1"/>
  <c r="K6" i="1"/>
  <c r="CA43" i="1"/>
  <c r="D43" i="2"/>
  <c r="CA42" i="1"/>
  <c r="D42" i="2"/>
  <c r="CA41" i="1"/>
  <c r="D41" i="2"/>
  <c r="CA40" i="1"/>
  <c r="D40" i="2"/>
  <c r="CA39" i="1"/>
  <c r="D39" i="2"/>
  <c r="CA38" i="1"/>
  <c r="D38" i="2"/>
  <c r="CA37" i="1"/>
  <c r="D37" i="2"/>
  <c r="CA36" i="1"/>
  <c r="D36" i="2"/>
  <c r="CA35" i="1"/>
  <c r="D35" i="2"/>
  <c r="CA34" i="1"/>
  <c r="D34" i="2"/>
  <c r="CA33" i="1"/>
  <c r="D33" i="2"/>
  <c r="CA32" i="1"/>
  <c r="D32" i="2"/>
  <c r="CA31" i="1"/>
  <c r="D31" i="2"/>
  <c r="CA30" i="1"/>
  <c r="D30" i="2"/>
  <c r="CA29" i="1"/>
  <c r="D29" i="2"/>
  <c r="CA28" i="1"/>
  <c r="D28" i="2"/>
  <c r="CA27" i="1"/>
  <c r="D27" i="2"/>
  <c r="CA26" i="1"/>
  <c r="D26" i="2"/>
  <c r="CA25" i="1"/>
  <c r="D25" i="2"/>
  <c r="CA24" i="1"/>
  <c r="D24" i="2"/>
  <c r="CA23" i="1"/>
  <c r="D23" i="2"/>
  <c r="CA22" i="1"/>
  <c r="D22" i="2"/>
  <c r="CA21" i="1"/>
  <c r="D21" i="2"/>
  <c r="CA20" i="1"/>
  <c r="D20" i="2"/>
  <c r="CA19" i="1"/>
  <c r="D19" i="2"/>
  <c r="CA18" i="1"/>
  <c r="D18" i="2"/>
  <c r="CA17" i="1"/>
  <c r="D17" i="2"/>
  <c r="CA16" i="1"/>
  <c r="D16" i="2"/>
  <c r="CA15" i="1"/>
  <c r="D15" i="2"/>
  <c r="CA14" i="1"/>
  <c r="D14" i="2"/>
  <c r="CA13" i="1"/>
  <c r="D13" i="2"/>
  <c r="CA44" i="1"/>
</calcChain>
</file>

<file path=xl/sharedStrings.xml><?xml version="1.0" encoding="utf-8"?>
<sst xmlns="http://schemas.openxmlformats.org/spreadsheetml/2006/main" count="133" uniqueCount="127">
  <si>
    <t>Total</t>
  </si>
  <si>
    <t>Scenario reference, v</t>
  </si>
  <si>
    <t>Feature cost</t>
  </si>
  <si>
    <t>Project feature</t>
  </si>
  <si>
    <t>Enter number of Category 2 features --&gt;</t>
  </si>
  <si>
    <t>Enter number of Category 1 features --&gt;</t>
  </si>
  <si>
    <t>v</t>
  </si>
  <si>
    <t>r</t>
  </si>
  <si>
    <t>Category type</t>
  </si>
  <si>
    <t>-</t>
  </si>
  <si>
    <t>Feature cost j ($M) in project p=1,…,12</t>
  </si>
  <si>
    <t>Category 1</t>
  </si>
  <si>
    <t>Category 2</t>
  </si>
  <si>
    <t>i=1</t>
  </si>
  <si>
    <t>i=2</t>
  </si>
  <si>
    <t>i=3</t>
  </si>
  <si>
    <t>i=4</t>
  </si>
  <si>
    <t>i=5</t>
  </si>
  <si>
    <t>i=6</t>
  </si>
  <si>
    <t>i=7</t>
  </si>
  <si>
    <t>i=8</t>
  </si>
  <si>
    <t>i=9</t>
  </si>
  <si>
    <t>i=10</t>
  </si>
  <si>
    <t>i=11</t>
  </si>
  <si>
    <t>j=1</t>
  </si>
  <si>
    <t>j=2</t>
  </si>
  <si>
    <t>j=3</t>
  </si>
  <si>
    <t>j=4</t>
  </si>
  <si>
    <t>j=5</t>
  </si>
  <si>
    <t>j=6</t>
  </si>
  <si>
    <t>j=7</t>
  </si>
  <si>
    <t>j=8</t>
  </si>
  <si>
    <t>j=9</t>
  </si>
  <si>
    <t>j=10</t>
  </si>
  <si>
    <t>j=11</t>
  </si>
  <si>
    <t>j=12</t>
  </si>
  <si>
    <t>Calculator</t>
  </si>
  <si>
    <t>Comma Locations</t>
  </si>
  <si>
    <t>No. of Indices</t>
  </si>
  <si>
    <t>Index Count</t>
  </si>
  <si>
    <t>Numbers</t>
  </si>
  <si>
    <t>Length</t>
  </si>
  <si>
    <t>Binary form</t>
  </si>
  <si>
    <t>Scenario cost</t>
  </si>
  <si>
    <t>The content of cell A9 is copied from the contents of cell K4  of the Evaluation sheet.</t>
  </si>
  <si>
    <t>Index value j</t>
  </si>
  <si>
    <t>Index j Incl/Excl</t>
  </si>
  <si>
    <t>Decimal</t>
  </si>
  <si>
    <t>&lt;--- v</t>
  </si>
  <si>
    <t>Binary form of v</t>
  </si>
  <si>
    <t>j=13</t>
  </si>
  <si>
    <t>j=14</t>
  </si>
  <si>
    <t>j=15</t>
  </si>
  <si>
    <t>j=16</t>
  </si>
  <si>
    <t>j=17</t>
  </si>
  <si>
    <t>j=18</t>
  </si>
  <si>
    <t>j=19</t>
  </si>
  <si>
    <t>j=20</t>
  </si>
  <si>
    <t xml:space="preserve"> </t>
  </si>
  <si>
    <t>Note:  This Evaluation sheet for J=20 was derived from the Evaluation sheet of Illustration2.xlsx for J=12 with edits to the cells</t>
  </si>
  <si>
    <t xml:space="preserve">             highlighted in yellow. The edits consisted of changes in cell formulae and addition of columns to accommodate J=20.</t>
  </si>
  <si>
    <t>j=21</t>
  </si>
  <si>
    <t>j=22</t>
  </si>
  <si>
    <t>j=23</t>
  </si>
  <si>
    <t>j=24</t>
  </si>
  <si>
    <t>j=25</t>
  </si>
  <si>
    <t>j=26</t>
  </si>
  <si>
    <t>j=27</t>
  </si>
  <si>
    <t>j=28</t>
  </si>
  <si>
    <t>j=29</t>
  </si>
  <si>
    <t>j=30</t>
  </si>
  <si>
    <t>j=31</t>
  </si>
  <si>
    <t>j=32</t>
  </si>
  <si>
    <t>new ---&gt;</t>
  </si>
  <si>
    <t>Enter No. Category 1 features --&gt;</t>
  </si>
  <si>
    <t>Enter No. Category 2 features --&gt;</t>
  </si>
  <si>
    <t>Calculator:</t>
  </si>
  <si>
    <t>Number of Category 1 features --&gt;</t>
  </si>
  <si>
    <t>Number of Category 2 features --&gt;</t>
  </si>
  <si>
    <t>Results sheet</t>
  </si>
  <si>
    <t>Evaluation sheet</t>
  </si>
  <si>
    <t>Funding cost</t>
  </si>
  <si>
    <t>Indices of funded Category 2 features in scenario v</t>
  </si>
  <si>
    <t>Enter indices of Category 2 features of interest in the bordered cell below with separating commas.</t>
  </si>
  <si>
    <t>Funded Category 2 features (j)</t>
  </si>
  <si>
    <t>Category 2 funding cost --&gt;</t>
  </si>
  <si>
    <t>Enter total of Category 1 costs --&gt;</t>
  </si>
  <si>
    <t>Enter or calculate Category 2 costs in the cells indicated below</t>
  </si>
  <si>
    <t>Enter Title  --&gt;</t>
  </si>
  <si>
    <t>Enter number of Category 1 features    --&gt;</t>
  </si>
  <si>
    <t>Enter number of Category 2 features    --&gt;</t>
  </si>
  <si>
    <t>Decatenated 0/1 characters of v and the 0/1 values of f2, j, j=1,…,32</t>
  </si>
  <si>
    <t>Illustration 4</t>
  </si>
  <si>
    <t>2,4,5,7,14,16,17</t>
  </si>
  <si>
    <t>14, 16, 17</t>
  </si>
  <si>
    <t>1, 14, 16, 17</t>
  </si>
  <si>
    <t>2, 14, 16, 17</t>
  </si>
  <si>
    <t>1, 2, 14, 16, 17</t>
  </si>
  <si>
    <t>3, 14, 16, 17</t>
  </si>
  <si>
    <t>1, 3, 14, 16, 17</t>
  </si>
  <si>
    <t>2, 3, 14, 16, 17</t>
  </si>
  <si>
    <t>1, 2, 3, 14, 16, 17</t>
  </si>
  <si>
    <t>4, 14, 16, 17</t>
  </si>
  <si>
    <t>1, 4, 14, 16, 17</t>
  </si>
  <si>
    <t>2, 4, 14, 16, 17</t>
  </si>
  <si>
    <t>1, 2, 4, 14, 16, 17</t>
  </si>
  <si>
    <t>3, 4, 14, 16, 17</t>
  </si>
  <si>
    <t>1, 3, 4, 14, 16, 17</t>
  </si>
  <si>
    <t>2, 3, 4, 14, 16, 17</t>
  </si>
  <si>
    <t>1, 2, 3, 4, 14, 16, 17</t>
  </si>
  <si>
    <t>5, 14, 16, 17</t>
  </si>
  <si>
    <t>1, 5, 14, 16, 17</t>
  </si>
  <si>
    <t>2, 5, 14, 16, 17</t>
  </si>
  <si>
    <t>1, 2, 5, 14, 16, 17</t>
  </si>
  <si>
    <t>3, 5, 14, 16, 17</t>
  </si>
  <si>
    <t>1, 3, 5, 14, 16, 17</t>
  </si>
  <si>
    <t>2, 3, 5, 14, 16, 17</t>
  </si>
  <si>
    <t>1, 2, 3, 5, 14, 16, 17</t>
  </si>
  <si>
    <t>4, 5, 14, 16, 17</t>
  </si>
  <si>
    <t>1, 4, 5, 14, 16, 17</t>
  </si>
  <si>
    <t>2, 4, 5, 14, 16, 17</t>
  </si>
  <si>
    <t>1, 2, 4, 5, 14, 16, 17</t>
  </si>
  <si>
    <t>3, 4, 5, 14, 16, 17</t>
  </si>
  <si>
    <t>1, 3, 4, 5, 14, 16, 17</t>
  </si>
  <si>
    <t>2, 3, 4, 5, 14, 16, 17</t>
  </si>
  <si>
    <t>Illustration with non-contiguous v references --&gt;</t>
  </si>
  <si>
    <t>Illustration with contiguous v references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</si>
</sst>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#,##0.000_);\(#,##0.000\)"/>
    <numFmt numFmtId="167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</font>
    <font>
      <sz val="8"/>
      <name val="Calibri"/>
      <family val="2"/>
      <scheme val="minor"/>
    </font>
    <font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1" applyNumberFormat="1" applyFont="1"/>
    <xf numFmtId="0" fontId="0" fillId="0" borderId="0" xfId="0" quotePrefix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0" fillId="0" borderId="1" xfId="0" quotePrefix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1" applyNumberFormat="1" applyFont="1"/>
    <xf numFmtId="0" fontId="0" fillId="0" borderId="4" xfId="0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0" fillId="0" borderId="0" xfId="0" applyAlignment="1">
      <alignment vertical="center"/>
    </xf>
    <xf numFmtId="0" fontId="0" fillId="3" borderId="9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4" borderId="0" xfId="0" applyFill="1"/>
    <xf numFmtId="0" fontId="0" fillId="4" borderId="5" xfId="0" applyFill="1" applyBorder="1"/>
    <xf numFmtId="167" fontId="2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quotePrefix="1" applyNumberFormat="1" applyFill="1" applyAlignment="1">
      <alignment horizontal="right"/>
    </xf>
    <xf numFmtId="0" fontId="2" fillId="0" borderId="0" xfId="0" applyFont="1"/>
    <xf numFmtId="0" fontId="0" fillId="4" borderId="8" xfId="0" applyFill="1" applyBorder="1"/>
    <xf numFmtId="0" fontId="0" fillId="4" borderId="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0" xfId="0" quotePrefix="1" applyNumberFormat="1" applyAlignment="1">
      <alignment horizontal="right"/>
    </xf>
    <xf numFmtId="165" fontId="0" fillId="0" borderId="0" xfId="0" applyNumberForma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3" fontId="0" fillId="0" borderId="0" xfId="0" quotePrefix="1" applyNumberFormat="1" applyAlignment="1"/>
    <xf numFmtId="0" fontId="0" fillId="4" borderId="12" xfId="0" applyFill="1" applyBorder="1"/>
    <xf numFmtId="3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quotePrefix="1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 wrapText="1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/>
    </xf>
    <xf numFmtId="3" fontId="0" fillId="0" borderId="0" xfId="1" quotePrefix="1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1" fontId="0" fillId="2" borderId="1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28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B2" sqref="B2"/>
    </sheetView>
  </sheetViews>
  <sheetFormatPr baseColWidth="10" defaultRowHeight="15" x14ac:dyDescent="0"/>
  <cols>
    <col min="1" max="1" width="12.5" customWidth="1"/>
    <col min="2" max="2" width="17" customWidth="1"/>
    <col min="3" max="3" width="12.6640625" customWidth="1"/>
  </cols>
  <sheetData>
    <row r="1" spans="1:16">
      <c r="A1" s="56" t="s">
        <v>88</v>
      </c>
      <c r="B1" t="s">
        <v>92</v>
      </c>
    </row>
    <row r="2" spans="1:16">
      <c r="A2" t="s">
        <v>74</v>
      </c>
      <c r="C2">
        <v>11</v>
      </c>
    </row>
    <row r="3" spans="1:16">
      <c r="A3" t="s">
        <v>75</v>
      </c>
      <c r="C3">
        <v>20</v>
      </c>
    </row>
    <row r="4" spans="1:16">
      <c r="A4" s="46" t="s">
        <v>86</v>
      </c>
      <c r="C4" s="7">
        <f>+P51</f>
        <v>11.068999999999999</v>
      </c>
    </row>
    <row r="5" spans="1:16">
      <c r="A5" s="46" t="s">
        <v>87</v>
      </c>
      <c r="C5" s="5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"/>
    </row>
    <row r="6" spans="1:16">
      <c r="B6" s="56"/>
      <c r="C6" s="58"/>
      <c r="D6" s="96" t="s">
        <v>10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6" ht="30">
      <c r="A7" s="10" t="s">
        <v>3</v>
      </c>
      <c r="B7" s="5" t="s">
        <v>2</v>
      </c>
      <c r="C7" s="5" t="s">
        <v>8</v>
      </c>
      <c r="D7" s="23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8">
        <v>12</v>
      </c>
    </row>
    <row r="8" spans="1:16">
      <c r="A8" s="14" t="s">
        <v>13</v>
      </c>
      <c r="B8" s="24">
        <f t="shared" ref="B8:B18" si="0">SUM(D8:O8)</f>
        <v>0.29799999999999999</v>
      </c>
      <c r="C8" s="14">
        <v>1</v>
      </c>
      <c r="D8" s="3">
        <v>0</v>
      </c>
      <c r="E8" s="3">
        <v>6.3E-2</v>
      </c>
      <c r="F8" s="3">
        <v>2E-3</v>
      </c>
      <c r="G8" s="3">
        <v>4.2999999999999997E-2</v>
      </c>
      <c r="H8" s="3">
        <v>2.3E-2</v>
      </c>
      <c r="I8" s="3">
        <v>2.4E-2</v>
      </c>
      <c r="J8" s="3">
        <v>1.6E-2</v>
      </c>
      <c r="K8" s="3">
        <v>3.6999999999999998E-2</v>
      </c>
      <c r="L8" s="3">
        <v>2.3E-2</v>
      </c>
      <c r="M8" s="3">
        <v>1.7999999999999999E-2</v>
      </c>
      <c r="N8" s="3">
        <v>2.5000000000000001E-2</v>
      </c>
      <c r="O8" s="3">
        <v>2.4E-2</v>
      </c>
      <c r="P8" s="7"/>
    </row>
    <row r="9" spans="1:16">
      <c r="A9" s="14" t="s">
        <v>14</v>
      </c>
      <c r="B9" s="24">
        <f t="shared" si="0"/>
        <v>0.36499999999999994</v>
      </c>
      <c r="C9" s="14">
        <v>1</v>
      </c>
      <c r="D9" s="3">
        <v>0</v>
      </c>
      <c r="E9" s="3">
        <v>4.0000000000000001E-3</v>
      </c>
      <c r="F9" s="3">
        <v>2.4E-2</v>
      </c>
      <c r="G9" s="3">
        <v>5.0999999999999997E-2</v>
      </c>
      <c r="H9" s="3">
        <v>0</v>
      </c>
      <c r="I9" s="3">
        <v>4.8000000000000001E-2</v>
      </c>
      <c r="J9" s="3">
        <v>4.3999999999999997E-2</v>
      </c>
      <c r="K9" s="3">
        <v>4.8000000000000001E-2</v>
      </c>
      <c r="L9" s="3">
        <v>4.2999999999999997E-2</v>
      </c>
      <c r="M9" s="3">
        <v>3.7999999999999999E-2</v>
      </c>
      <c r="N9" s="3">
        <v>0</v>
      </c>
      <c r="O9" s="3">
        <v>6.5000000000000002E-2</v>
      </c>
      <c r="P9" s="7"/>
    </row>
    <row r="10" spans="1:16">
      <c r="A10" s="14" t="s">
        <v>15</v>
      </c>
      <c r="B10" s="24">
        <f t="shared" si="0"/>
        <v>0.6100000000000001</v>
      </c>
      <c r="C10" s="14">
        <v>1</v>
      </c>
      <c r="D10" s="3">
        <v>8.8999999999999996E-2</v>
      </c>
      <c r="E10" s="3">
        <v>3.7999999999999999E-2</v>
      </c>
      <c r="F10" s="3">
        <v>4.2999999999999997E-2</v>
      </c>
      <c r="G10" s="3">
        <v>8.0000000000000002E-3</v>
      </c>
      <c r="H10" s="3">
        <v>6.0999999999999999E-2</v>
      </c>
      <c r="I10" s="3">
        <v>2.5000000000000001E-2</v>
      </c>
      <c r="J10" s="3">
        <v>6.9000000000000006E-2</v>
      </c>
      <c r="K10" s="3">
        <v>7.6999999999999999E-2</v>
      </c>
      <c r="L10" s="3">
        <v>7.1999999999999995E-2</v>
      </c>
      <c r="M10" s="3">
        <v>8.5999999999999993E-2</v>
      </c>
      <c r="N10" s="3">
        <v>1.7999999999999999E-2</v>
      </c>
      <c r="O10" s="3">
        <v>2.4E-2</v>
      </c>
      <c r="P10" s="7"/>
    </row>
    <row r="11" spans="1:16">
      <c r="A11" s="14" t="s">
        <v>16</v>
      </c>
      <c r="B11" s="24">
        <f t="shared" si="0"/>
        <v>0.65900000000000003</v>
      </c>
      <c r="C11" s="14">
        <v>1</v>
      </c>
      <c r="D11" s="3">
        <v>0.04</v>
      </c>
      <c r="E11" s="3">
        <v>4.9000000000000002E-2</v>
      </c>
      <c r="F11" s="3">
        <v>0.03</v>
      </c>
      <c r="G11" s="3">
        <v>0.05</v>
      </c>
      <c r="H11" s="3">
        <v>6.9000000000000006E-2</v>
      </c>
      <c r="I11" s="3">
        <v>0.13300000000000001</v>
      </c>
      <c r="J11" s="3">
        <v>0.11799999999999999</v>
      </c>
      <c r="K11" s="3">
        <v>2.8000000000000001E-2</v>
      </c>
      <c r="L11" s="3">
        <v>0.03</v>
      </c>
      <c r="M11" s="3">
        <v>0</v>
      </c>
      <c r="N11" s="3">
        <v>0.03</v>
      </c>
      <c r="O11" s="3">
        <v>8.2000000000000003E-2</v>
      </c>
      <c r="P11" s="7"/>
    </row>
    <row r="12" spans="1:16">
      <c r="A12" s="14" t="s">
        <v>17</v>
      </c>
      <c r="B12" s="24">
        <f t="shared" si="0"/>
        <v>0.66</v>
      </c>
      <c r="C12" s="14">
        <v>1</v>
      </c>
      <c r="D12" s="3">
        <v>1.9E-2</v>
      </c>
      <c r="E12" s="3">
        <v>5.1999999999999998E-2</v>
      </c>
      <c r="F12" s="3">
        <v>5.2999999999999999E-2</v>
      </c>
      <c r="G12" s="3">
        <v>5.3999999999999999E-2</v>
      </c>
      <c r="H12" s="3">
        <v>3.3000000000000002E-2</v>
      </c>
      <c r="I12" s="3">
        <v>0.104</v>
      </c>
      <c r="J12" s="3">
        <v>5.3999999999999999E-2</v>
      </c>
      <c r="K12" s="3">
        <v>7.0000000000000001E-3</v>
      </c>
      <c r="L12" s="3">
        <v>5.3999999999999999E-2</v>
      </c>
      <c r="M12" s="3">
        <v>6.5000000000000002E-2</v>
      </c>
      <c r="N12" s="3">
        <v>5.7000000000000002E-2</v>
      </c>
      <c r="O12" s="3">
        <v>0.108</v>
      </c>
      <c r="P12" s="7"/>
    </row>
    <row r="13" spans="1:16">
      <c r="A13" s="14" t="s">
        <v>18</v>
      </c>
      <c r="B13" s="24">
        <f t="shared" si="0"/>
        <v>0.67400000000000004</v>
      </c>
      <c r="C13" s="14">
        <v>1</v>
      </c>
      <c r="D13" s="3">
        <v>6.5000000000000002E-2</v>
      </c>
      <c r="E13" s="3">
        <v>2.7E-2</v>
      </c>
      <c r="F13" s="3">
        <v>4.8000000000000001E-2</v>
      </c>
      <c r="G13" s="3">
        <v>5.6000000000000001E-2</v>
      </c>
      <c r="H13" s="3">
        <v>0.08</v>
      </c>
      <c r="I13" s="3">
        <v>6.2E-2</v>
      </c>
      <c r="J13" s="3">
        <v>4.4999999999999998E-2</v>
      </c>
      <c r="K13" s="3">
        <v>6.7000000000000004E-2</v>
      </c>
      <c r="L13" s="3">
        <v>6.9000000000000006E-2</v>
      </c>
      <c r="M13" s="3">
        <v>8.7999999999999995E-2</v>
      </c>
      <c r="N13" s="3">
        <v>5.6000000000000001E-2</v>
      </c>
      <c r="O13" s="3">
        <v>1.0999999999999999E-2</v>
      </c>
      <c r="P13" s="7"/>
    </row>
    <row r="14" spans="1:16">
      <c r="A14" s="14" t="s">
        <v>19</v>
      </c>
      <c r="B14" s="24">
        <f t="shared" si="0"/>
        <v>1</v>
      </c>
      <c r="C14" s="14">
        <v>1</v>
      </c>
      <c r="D14" s="3">
        <v>4.0000000000000001E-3</v>
      </c>
      <c r="E14" s="3">
        <v>0</v>
      </c>
      <c r="F14" s="3">
        <v>2.4E-2</v>
      </c>
      <c r="G14" s="3">
        <v>0.112</v>
      </c>
      <c r="H14" s="3">
        <v>7.6999999999999999E-2</v>
      </c>
      <c r="I14" s="3">
        <v>0.09</v>
      </c>
      <c r="J14" s="3">
        <v>0.109</v>
      </c>
      <c r="K14" s="3">
        <v>0.10100000000000001</v>
      </c>
      <c r="L14" s="3">
        <v>0.114</v>
      </c>
      <c r="M14" s="3">
        <v>0.13800000000000001</v>
      </c>
      <c r="N14" s="3">
        <v>0.108</v>
      </c>
      <c r="O14" s="3">
        <v>0.123</v>
      </c>
      <c r="P14" s="7"/>
    </row>
    <row r="15" spans="1:16">
      <c r="A15" s="14" t="s">
        <v>20</v>
      </c>
      <c r="B15" s="24">
        <f t="shared" si="0"/>
        <v>1.077</v>
      </c>
      <c r="C15" s="14">
        <v>1</v>
      </c>
      <c r="D15" s="3">
        <v>3.3000000000000002E-2</v>
      </c>
      <c r="E15" s="3">
        <v>2.3E-2</v>
      </c>
      <c r="F15" s="3">
        <v>0</v>
      </c>
      <c r="G15" s="3">
        <v>0</v>
      </c>
      <c r="H15" s="3">
        <v>0.12</v>
      </c>
      <c r="I15" s="3">
        <v>0.114</v>
      </c>
      <c r="J15" s="3">
        <v>0.123</v>
      </c>
      <c r="K15" s="3">
        <v>0.125</v>
      </c>
      <c r="L15" s="3">
        <v>0.11600000000000001</v>
      </c>
      <c r="M15" s="3">
        <v>0.129</v>
      </c>
      <c r="N15" s="3">
        <v>0.13100000000000001</v>
      </c>
      <c r="O15" s="3">
        <v>0.16300000000000001</v>
      </c>
      <c r="P15" s="7"/>
    </row>
    <row r="16" spans="1:16">
      <c r="A16" s="14" t="s">
        <v>21</v>
      </c>
      <c r="B16" s="24">
        <f t="shared" si="0"/>
        <v>1.1599999999999999</v>
      </c>
      <c r="C16" s="14">
        <v>1</v>
      </c>
      <c r="D16" s="3">
        <v>0</v>
      </c>
      <c r="E16" s="3">
        <v>0</v>
      </c>
      <c r="F16" s="3">
        <v>0</v>
      </c>
      <c r="G16" s="3">
        <v>0.186</v>
      </c>
      <c r="H16" s="3">
        <v>0.184</v>
      </c>
      <c r="I16" s="3">
        <v>0</v>
      </c>
      <c r="J16" s="3">
        <v>0.182</v>
      </c>
      <c r="K16" s="3">
        <v>0.20499999999999999</v>
      </c>
      <c r="L16" s="3">
        <v>0.191</v>
      </c>
      <c r="M16" s="3">
        <v>0</v>
      </c>
      <c r="N16" s="3">
        <v>0</v>
      </c>
      <c r="O16" s="3">
        <v>0.21199999999999999</v>
      </c>
      <c r="P16" s="7"/>
    </row>
    <row r="17" spans="1:17">
      <c r="A17" s="14" t="s">
        <v>22</v>
      </c>
      <c r="B17" s="24">
        <f t="shared" si="0"/>
        <v>2.16</v>
      </c>
      <c r="C17" s="14">
        <v>1</v>
      </c>
      <c r="D17" s="3">
        <v>0.02</v>
      </c>
      <c r="E17" s="3">
        <v>0</v>
      </c>
      <c r="F17" s="3">
        <v>8.9999999999999993E-3</v>
      </c>
      <c r="G17" s="3">
        <v>0.27900000000000003</v>
      </c>
      <c r="H17" s="3">
        <v>0.27</v>
      </c>
      <c r="I17" s="3">
        <v>0.26100000000000001</v>
      </c>
      <c r="J17" s="3">
        <v>0.27500000000000002</v>
      </c>
      <c r="K17" s="3">
        <v>0.26700000000000002</v>
      </c>
      <c r="L17" s="3">
        <v>0</v>
      </c>
      <c r="M17" s="3">
        <v>0.254</v>
      </c>
      <c r="N17" s="3">
        <v>0.26800000000000002</v>
      </c>
      <c r="O17" s="3">
        <v>0.25700000000000001</v>
      </c>
      <c r="P17" s="7"/>
    </row>
    <row r="18" spans="1:17">
      <c r="A18" s="14" t="s">
        <v>23</v>
      </c>
      <c r="B18" s="24">
        <f t="shared" si="0"/>
        <v>2.4059999999999997</v>
      </c>
      <c r="C18" s="14">
        <v>1</v>
      </c>
      <c r="D18" s="3">
        <v>1.7000000000000001E-2</v>
      </c>
      <c r="E18" s="3">
        <v>8.9999999999999993E-3</v>
      </c>
      <c r="F18" s="3">
        <v>1.4999999999999999E-2</v>
      </c>
      <c r="G18" s="3">
        <v>0.29399999999999998</v>
      </c>
      <c r="H18" s="3">
        <v>0.29899999999999999</v>
      </c>
      <c r="I18" s="3">
        <v>0</v>
      </c>
      <c r="J18" s="3">
        <v>0.30399999999999999</v>
      </c>
      <c r="K18" s="3">
        <v>0.27700000000000002</v>
      </c>
      <c r="L18" s="3">
        <v>0.29599999999999999</v>
      </c>
      <c r="M18" s="3">
        <v>0.307</v>
      </c>
      <c r="N18" s="3">
        <v>0.3</v>
      </c>
      <c r="O18" s="3">
        <v>0.28799999999999998</v>
      </c>
      <c r="P18" s="7"/>
    </row>
    <row r="19" spans="1:17">
      <c r="A19" s="37" t="s">
        <v>24</v>
      </c>
      <c r="B19" s="24">
        <f t="shared" ref="B19:B50" si="1">SUM(D19:O19)</f>
        <v>0.27999999999999997</v>
      </c>
      <c r="C19" s="37">
        <v>2</v>
      </c>
      <c r="D19" s="59">
        <v>2.3E-2</v>
      </c>
      <c r="E19" s="59">
        <v>8.9999999999999993E-3</v>
      </c>
      <c r="F19" s="59">
        <v>2.8000000000000001E-2</v>
      </c>
      <c r="G19" s="60">
        <v>8.0000000000000002E-3</v>
      </c>
      <c r="H19" s="60">
        <v>2.4E-2</v>
      </c>
      <c r="I19" s="60">
        <v>0</v>
      </c>
      <c r="J19" s="60">
        <v>5.8999999999999997E-2</v>
      </c>
      <c r="K19" s="60">
        <v>1.7000000000000001E-2</v>
      </c>
      <c r="L19" s="60">
        <v>3.5000000000000003E-2</v>
      </c>
      <c r="M19" s="60">
        <v>2.1000000000000001E-2</v>
      </c>
      <c r="N19" s="60">
        <v>2.3E-2</v>
      </c>
      <c r="O19" s="60">
        <v>3.3000000000000002E-2</v>
      </c>
      <c r="P19" s="3"/>
      <c r="Q19" s="7"/>
    </row>
    <row r="20" spans="1:17">
      <c r="A20" s="37" t="s">
        <v>25</v>
      </c>
      <c r="B20" s="24">
        <f t="shared" si="1"/>
        <v>0.35200000000000004</v>
      </c>
      <c r="C20" s="37">
        <v>2</v>
      </c>
      <c r="D20" s="59">
        <v>0</v>
      </c>
      <c r="E20" s="59">
        <v>0</v>
      </c>
      <c r="F20" s="59">
        <v>4.7E-2</v>
      </c>
      <c r="G20" s="60">
        <v>4.2999999999999997E-2</v>
      </c>
      <c r="H20" s="60">
        <v>0</v>
      </c>
      <c r="I20" s="60">
        <v>0.104</v>
      </c>
      <c r="J20" s="60">
        <v>1.9E-2</v>
      </c>
      <c r="K20" s="60">
        <v>0</v>
      </c>
      <c r="L20" s="60">
        <v>4.2999999999999997E-2</v>
      </c>
      <c r="M20" s="60">
        <v>5.2999999999999999E-2</v>
      </c>
      <c r="N20" s="60">
        <v>2.8000000000000001E-2</v>
      </c>
      <c r="O20" s="60">
        <v>1.4999999999999999E-2</v>
      </c>
      <c r="P20" s="3"/>
      <c r="Q20" s="7"/>
    </row>
    <row r="21" spans="1:17">
      <c r="A21" s="37" t="s">
        <v>26</v>
      </c>
      <c r="B21" s="24">
        <f t="shared" si="1"/>
        <v>0.37500000000000006</v>
      </c>
      <c r="C21" s="37">
        <v>2</v>
      </c>
      <c r="D21" s="59">
        <v>0</v>
      </c>
      <c r="E21" s="59">
        <v>4.7E-2</v>
      </c>
      <c r="F21" s="59">
        <v>3.2000000000000001E-2</v>
      </c>
      <c r="G21" s="60">
        <v>1.7000000000000001E-2</v>
      </c>
      <c r="H21" s="60">
        <v>0</v>
      </c>
      <c r="I21" s="60">
        <v>5.0999999999999997E-2</v>
      </c>
      <c r="J21" s="60">
        <v>0.06</v>
      </c>
      <c r="K21" s="60">
        <v>8.0000000000000002E-3</v>
      </c>
      <c r="L21" s="60">
        <v>6.6000000000000003E-2</v>
      </c>
      <c r="M21" s="60">
        <v>0</v>
      </c>
      <c r="N21" s="60">
        <v>3.1E-2</v>
      </c>
      <c r="O21" s="60">
        <v>6.3E-2</v>
      </c>
      <c r="P21" s="3"/>
      <c r="Q21" s="7"/>
    </row>
    <row r="22" spans="1:17">
      <c r="A22" s="37" t="s">
        <v>27</v>
      </c>
      <c r="B22" s="24">
        <f t="shared" si="1"/>
        <v>0.39799999999999996</v>
      </c>
      <c r="C22" s="37">
        <v>2</v>
      </c>
      <c r="D22" s="59">
        <v>6.0000000000000001E-3</v>
      </c>
      <c r="E22" s="59">
        <v>3.1E-2</v>
      </c>
      <c r="F22" s="59">
        <v>8.0000000000000002E-3</v>
      </c>
      <c r="G22" s="60">
        <v>3.9E-2</v>
      </c>
      <c r="H22" s="60">
        <v>3.2000000000000001E-2</v>
      </c>
      <c r="I22" s="60">
        <v>4.3999999999999997E-2</v>
      </c>
      <c r="J22" s="60">
        <v>0</v>
      </c>
      <c r="K22" s="60">
        <v>5.3999999999999999E-2</v>
      </c>
      <c r="L22" s="60">
        <v>4.3999999999999997E-2</v>
      </c>
      <c r="M22" s="60">
        <v>5.3999999999999999E-2</v>
      </c>
      <c r="N22" s="60">
        <v>2.9000000000000001E-2</v>
      </c>
      <c r="O22" s="60">
        <v>5.7000000000000002E-2</v>
      </c>
      <c r="P22" s="3"/>
      <c r="Q22" s="7"/>
    </row>
    <row r="23" spans="1:17">
      <c r="A23" s="37" t="s">
        <v>28</v>
      </c>
      <c r="B23" s="24">
        <f t="shared" si="1"/>
        <v>0.40700000000000008</v>
      </c>
      <c r="C23" s="37">
        <v>2</v>
      </c>
      <c r="D23" s="59">
        <v>6.8000000000000005E-2</v>
      </c>
      <c r="E23" s="59">
        <v>6.0999999999999999E-2</v>
      </c>
      <c r="F23" s="59">
        <v>3.7999999999999999E-2</v>
      </c>
      <c r="G23" s="60">
        <v>1.9E-2</v>
      </c>
      <c r="H23" s="60">
        <v>2.3E-2</v>
      </c>
      <c r="I23" s="60">
        <v>4.1000000000000002E-2</v>
      </c>
      <c r="J23" s="60">
        <v>0</v>
      </c>
      <c r="K23" s="60">
        <v>1.4E-2</v>
      </c>
      <c r="L23" s="60">
        <v>2.9000000000000001E-2</v>
      </c>
      <c r="M23" s="60">
        <v>2.5999999999999999E-2</v>
      </c>
      <c r="N23" s="60">
        <v>3.5000000000000003E-2</v>
      </c>
      <c r="O23" s="60">
        <v>5.2999999999999999E-2</v>
      </c>
      <c r="P23" s="3"/>
      <c r="Q23" s="7"/>
    </row>
    <row r="24" spans="1:17">
      <c r="A24" s="37" t="s">
        <v>29</v>
      </c>
      <c r="B24" s="24">
        <f t="shared" si="1"/>
        <v>0.47499999999999998</v>
      </c>
      <c r="C24" s="37">
        <v>2</v>
      </c>
      <c r="D24" s="80">
        <v>7.0000000000000007E-2</v>
      </c>
      <c r="E24" s="59">
        <v>0</v>
      </c>
      <c r="F24" s="59">
        <v>4.7E-2</v>
      </c>
      <c r="G24" s="60">
        <v>6.5000000000000002E-2</v>
      </c>
      <c r="H24" s="60">
        <v>4.3999999999999997E-2</v>
      </c>
      <c r="I24" s="60">
        <v>4.2999999999999997E-2</v>
      </c>
      <c r="J24" s="60">
        <v>1.7999999999999999E-2</v>
      </c>
      <c r="K24" s="60">
        <v>5.8000000000000003E-2</v>
      </c>
      <c r="L24" s="63">
        <v>0.02</v>
      </c>
      <c r="M24" s="60">
        <v>6.0000000000000001E-3</v>
      </c>
      <c r="N24" s="60">
        <v>4.8000000000000001E-2</v>
      </c>
      <c r="O24" s="60">
        <v>5.6000000000000001E-2</v>
      </c>
      <c r="P24" s="3"/>
      <c r="Q24" s="7"/>
    </row>
    <row r="25" spans="1:17">
      <c r="A25" s="37" t="s">
        <v>30</v>
      </c>
      <c r="B25" s="24">
        <f t="shared" si="1"/>
        <v>0.48800000000000004</v>
      </c>
      <c r="C25" s="37">
        <v>2</v>
      </c>
      <c r="D25" s="80">
        <v>0.05</v>
      </c>
      <c r="E25" s="59">
        <v>0</v>
      </c>
      <c r="F25" s="59">
        <v>2.1999999999999999E-2</v>
      </c>
      <c r="G25" s="60">
        <v>7.0000000000000001E-3</v>
      </c>
      <c r="H25" s="60">
        <v>7.0999999999999994E-2</v>
      </c>
      <c r="I25" s="60">
        <v>7.1999999999999995E-2</v>
      </c>
      <c r="J25" s="60">
        <v>6.6000000000000003E-2</v>
      </c>
      <c r="K25" s="60">
        <v>5.3999999999999999E-2</v>
      </c>
      <c r="L25" s="60">
        <v>2.3E-2</v>
      </c>
      <c r="M25" s="63">
        <v>0.01</v>
      </c>
      <c r="N25" s="60">
        <v>5.3999999999999999E-2</v>
      </c>
      <c r="O25" s="60">
        <v>5.8999999999999997E-2</v>
      </c>
      <c r="P25" s="3"/>
      <c r="Q25" s="7"/>
    </row>
    <row r="26" spans="1:17">
      <c r="A26" s="37" t="s">
        <v>31</v>
      </c>
      <c r="B26" s="24">
        <f t="shared" si="1"/>
        <v>0.52</v>
      </c>
      <c r="C26" s="37">
        <v>2</v>
      </c>
      <c r="D26" s="80">
        <v>0.01</v>
      </c>
      <c r="E26" s="80">
        <v>0.05</v>
      </c>
      <c r="F26" s="59">
        <v>0.02</v>
      </c>
      <c r="G26" s="60">
        <v>0</v>
      </c>
      <c r="H26" s="60">
        <v>0.10299999999999999</v>
      </c>
      <c r="I26" s="60">
        <v>0</v>
      </c>
      <c r="J26" s="60">
        <v>7.3999999999999996E-2</v>
      </c>
      <c r="K26" s="60">
        <v>0</v>
      </c>
      <c r="L26" s="60">
        <v>7.0999999999999994E-2</v>
      </c>
      <c r="M26" s="60">
        <v>8.3000000000000004E-2</v>
      </c>
      <c r="N26" s="60">
        <v>3.5999999999999997E-2</v>
      </c>
      <c r="O26" s="60">
        <v>7.2999999999999995E-2</v>
      </c>
      <c r="P26" s="3"/>
      <c r="Q26" s="7"/>
    </row>
    <row r="27" spans="1:17">
      <c r="A27" s="37" t="s">
        <v>32</v>
      </c>
      <c r="B27" s="24">
        <f t="shared" si="1"/>
        <v>0.53600000000000003</v>
      </c>
      <c r="C27" s="37">
        <v>2</v>
      </c>
      <c r="D27" s="59">
        <v>0</v>
      </c>
      <c r="E27" s="80">
        <v>0.04</v>
      </c>
      <c r="F27" s="59">
        <v>8.9999999999999993E-3</v>
      </c>
      <c r="G27" s="60">
        <v>1.7999999999999999E-2</v>
      </c>
      <c r="H27" s="60">
        <v>8.2000000000000003E-2</v>
      </c>
      <c r="I27" s="60">
        <v>6.6000000000000003E-2</v>
      </c>
      <c r="J27" s="60">
        <v>8.3000000000000004E-2</v>
      </c>
      <c r="K27" s="60">
        <v>5.0000000000000001E-3</v>
      </c>
      <c r="L27" s="60">
        <v>6.8000000000000005E-2</v>
      </c>
      <c r="M27" s="60">
        <v>6.5000000000000002E-2</v>
      </c>
      <c r="N27" s="60">
        <v>4.1000000000000002E-2</v>
      </c>
      <c r="O27" s="60">
        <v>5.8999999999999997E-2</v>
      </c>
      <c r="P27" s="3"/>
      <c r="Q27" s="7"/>
    </row>
    <row r="28" spans="1:17">
      <c r="A28" s="37" t="s">
        <v>33</v>
      </c>
      <c r="B28" s="24">
        <f t="shared" si="1"/>
        <v>0.61899999999999999</v>
      </c>
      <c r="C28" s="37">
        <v>2</v>
      </c>
      <c r="D28" s="59">
        <v>0</v>
      </c>
      <c r="E28" s="59">
        <v>2E-3</v>
      </c>
      <c r="F28" s="59">
        <v>2.5999999999999999E-2</v>
      </c>
      <c r="G28" s="60">
        <v>5.8000000000000003E-2</v>
      </c>
      <c r="H28" s="60">
        <v>0.13100000000000001</v>
      </c>
      <c r="I28" s="60">
        <v>0</v>
      </c>
      <c r="J28" s="60">
        <v>3.9E-2</v>
      </c>
      <c r="K28" s="60">
        <v>9.2999999999999999E-2</v>
      </c>
      <c r="L28" s="60">
        <v>0.108</v>
      </c>
      <c r="M28" s="63">
        <v>0.05</v>
      </c>
      <c r="N28" s="60">
        <v>5.0999999999999997E-2</v>
      </c>
      <c r="O28" s="60">
        <v>6.0999999999999999E-2</v>
      </c>
      <c r="P28" s="3"/>
      <c r="Q28" s="7"/>
    </row>
    <row r="29" spans="1:17">
      <c r="A29" s="37" t="s">
        <v>34</v>
      </c>
      <c r="B29" s="24">
        <f t="shared" si="1"/>
        <v>0.68200000000000005</v>
      </c>
      <c r="C29" s="37">
        <v>2</v>
      </c>
      <c r="D29" s="59">
        <v>5.7000000000000002E-2</v>
      </c>
      <c r="E29" s="59">
        <v>0</v>
      </c>
      <c r="F29" s="59">
        <v>0</v>
      </c>
      <c r="G29" s="60">
        <v>7.1999999999999995E-2</v>
      </c>
      <c r="H29" s="60">
        <v>7.0999999999999994E-2</v>
      </c>
      <c r="I29" s="60">
        <v>8.8999999999999996E-2</v>
      </c>
      <c r="J29" s="60">
        <v>5.6000000000000001E-2</v>
      </c>
      <c r="K29" s="60">
        <v>7.0999999999999994E-2</v>
      </c>
      <c r="L29" s="60">
        <v>5.1999999999999998E-2</v>
      </c>
      <c r="M29" s="60">
        <v>8.3000000000000004E-2</v>
      </c>
      <c r="N29" s="60">
        <v>5.1999999999999998E-2</v>
      </c>
      <c r="O29" s="60">
        <v>7.9000000000000001E-2</v>
      </c>
      <c r="P29" s="3"/>
      <c r="Q29" s="7"/>
    </row>
    <row r="30" spans="1:17">
      <c r="A30" s="37" t="s">
        <v>35</v>
      </c>
      <c r="B30" s="24">
        <f t="shared" si="1"/>
        <v>0.71399999999999997</v>
      </c>
      <c r="C30" s="37">
        <v>2</v>
      </c>
      <c r="D30" s="59">
        <v>5.5E-2</v>
      </c>
      <c r="E30" s="59">
        <v>0</v>
      </c>
      <c r="F30" s="59">
        <v>2.3E-2</v>
      </c>
      <c r="G30" s="60">
        <v>6.6000000000000003E-2</v>
      </c>
      <c r="H30" s="60">
        <v>7.8E-2</v>
      </c>
      <c r="I30" s="60">
        <v>9.4E-2</v>
      </c>
      <c r="J30" s="60">
        <v>5.1999999999999998E-2</v>
      </c>
      <c r="K30" s="60">
        <v>7.8E-2</v>
      </c>
      <c r="L30" s="60">
        <v>7.2999999999999995E-2</v>
      </c>
      <c r="M30" s="63">
        <v>7.0000000000000007E-2</v>
      </c>
      <c r="N30" s="60">
        <v>5.8000000000000003E-2</v>
      </c>
      <c r="O30" s="60">
        <v>6.7000000000000004E-2</v>
      </c>
      <c r="P30" s="3"/>
      <c r="Q30" s="7"/>
    </row>
    <row r="31" spans="1:17">
      <c r="A31" s="61" t="s">
        <v>50</v>
      </c>
      <c r="B31" s="24">
        <f t="shared" si="1"/>
        <v>0.72</v>
      </c>
      <c r="C31" s="57">
        <v>2</v>
      </c>
      <c r="D31" s="78">
        <v>0.01</v>
      </c>
      <c r="E31" s="78">
        <v>0.05</v>
      </c>
      <c r="F31" s="78">
        <v>0.02</v>
      </c>
      <c r="G31" s="79">
        <v>0.1</v>
      </c>
      <c r="H31" s="78">
        <v>0.10299999999999999</v>
      </c>
      <c r="I31" s="79">
        <v>0</v>
      </c>
      <c r="J31" s="78">
        <v>7.3999999999999996E-2</v>
      </c>
      <c r="K31" s="79">
        <v>0</v>
      </c>
      <c r="L31" s="78">
        <v>0.17100000000000001</v>
      </c>
      <c r="M31" s="78">
        <v>8.3000000000000004E-2</v>
      </c>
      <c r="N31" s="78">
        <v>3.5999999999999997E-2</v>
      </c>
      <c r="O31" s="78">
        <v>7.2999999999999995E-2</v>
      </c>
      <c r="P31" s="3"/>
      <c r="Q31" s="7"/>
    </row>
    <row r="32" spans="1:17">
      <c r="A32" s="61" t="s">
        <v>51</v>
      </c>
      <c r="B32" s="24">
        <f t="shared" si="1"/>
        <v>0.79320000000000013</v>
      </c>
      <c r="C32" s="57">
        <v>2</v>
      </c>
      <c r="D32" s="78">
        <v>5.0000000000000001E-3</v>
      </c>
      <c r="E32" s="79">
        <v>0</v>
      </c>
      <c r="F32" s="78">
        <v>2.1999999999999999E-2</v>
      </c>
      <c r="G32" s="78">
        <v>0.107</v>
      </c>
      <c r="H32" s="78">
        <v>7.0999999999999994E-2</v>
      </c>
      <c r="I32" s="78">
        <v>0.1222</v>
      </c>
      <c r="J32" s="78">
        <v>6.6000000000000003E-2</v>
      </c>
      <c r="K32" s="78">
        <v>5.3999999999999999E-2</v>
      </c>
      <c r="L32" s="78">
        <v>2.3E-2</v>
      </c>
      <c r="M32" s="78">
        <v>0.01</v>
      </c>
      <c r="N32" s="78">
        <v>0.154</v>
      </c>
      <c r="O32" s="78">
        <v>0.159</v>
      </c>
      <c r="P32" s="3"/>
      <c r="Q32" s="7"/>
    </row>
    <row r="33" spans="1:17">
      <c r="A33" s="61" t="s">
        <v>52</v>
      </c>
      <c r="B33" s="24">
        <f t="shared" si="1"/>
        <v>0.60100000000000009</v>
      </c>
      <c r="C33" s="57">
        <v>2</v>
      </c>
      <c r="D33" s="78">
        <v>0.125</v>
      </c>
      <c r="E33" s="79">
        <v>0</v>
      </c>
      <c r="F33" s="78">
        <v>9.7000000000000003E-2</v>
      </c>
      <c r="G33" s="78">
        <v>7.0999999999999994E-2</v>
      </c>
      <c r="H33" s="78">
        <v>4.3999999999999997E-2</v>
      </c>
      <c r="I33" s="78">
        <v>4.2999999999999997E-2</v>
      </c>
      <c r="J33" s="78">
        <v>1.7999999999999999E-2</v>
      </c>
      <c r="K33" s="78">
        <v>5.8000000000000003E-2</v>
      </c>
      <c r="L33" s="78">
        <v>2.5000000000000001E-2</v>
      </c>
      <c r="M33" s="78">
        <v>1.6E-2</v>
      </c>
      <c r="N33" s="78">
        <v>4.8000000000000001E-2</v>
      </c>
      <c r="O33" s="78">
        <v>5.6000000000000001E-2</v>
      </c>
      <c r="P33" s="3"/>
      <c r="Q33" s="7"/>
    </row>
    <row r="34" spans="1:17">
      <c r="A34" s="61" t="s">
        <v>53</v>
      </c>
      <c r="B34" s="24">
        <f t="shared" si="1"/>
        <v>0.70700000000000018</v>
      </c>
      <c r="C34" s="57">
        <v>2</v>
      </c>
      <c r="D34" s="78">
        <v>6.8000000000000005E-2</v>
      </c>
      <c r="E34" s="78">
        <v>6.0999999999999999E-2</v>
      </c>
      <c r="F34" s="78">
        <v>3.7999999999999999E-2</v>
      </c>
      <c r="G34" s="78">
        <v>0.11899999999999999</v>
      </c>
      <c r="H34" s="78">
        <v>2.3E-2</v>
      </c>
      <c r="I34" s="78">
        <v>0.14099999999999999</v>
      </c>
      <c r="J34" s="79">
        <v>0</v>
      </c>
      <c r="K34" s="78">
        <v>1.4E-2</v>
      </c>
      <c r="L34" s="78">
        <v>0.129</v>
      </c>
      <c r="M34" s="78">
        <v>2.5999999999999999E-2</v>
      </c>
      <c r="N34" s="78">
        <v>3.5000000000000003E-2</v>
      </c>
      <c r="O34" s="78">
        <v>5.2999999999999999E-2</v>
      </c>
      <c r="P34" s="3"/>
      <c r="Q34" s="7"/>
    </row>
    <row r="35" spans="1:17">
      <c r="A35" s="61" t="s">
        <v>54</v>
      </c>
      <c r="B35" s="24">
        <f t="shared" si="1"/>
        <v>0.79800000000000026</v>
      </c>
      <c r="C35" s="57">
        <v>2</v>
      </c>
      <c r="D35" s="78">
        <v>0.40600000000000003</v>
      </c>
      <c r="E35" s="78">
        <v>3.1E-2</v>
      </c>
      <c r="F35" s="78">
        <v>8.0000000000000002E-3</v>
      </c>
      <c r="G35" s="78">
        <v>3.9E-2</v>
      </c>
      <c r="H35" s="78">
        <v>3.2000000000000001E-2</v>
      </c>
      <c r="I35" s="78">
        <v>4.3999999999999997E-2</v>
      </c>
      <c r="J35" s="79">
        <v>0</v>
      </c>
      <c r="K35" s="78">
        <v>5.3999999999999999E-2</v>
      </c>
      <c r="L35" s="78">
        <v>4.3999999999999997E-2</v>
      </c>
      <c r="M35" s="78">
        <v>5.3999999999999999E-2</v>
      </c>
      <c r="N35" s="78">
        <v>2.9000000000000001E-2</v>
      </c>
      <c r="O35" s="78">
        <v>5.7000000000000002E-2</v>
      </c>
      <c r="P35" s="3"/>
      <c r="Q35" s="7"/>
    </row>
    <row r="36" spans="1:17">
      <c r="A36" s="61" t="s">
        <v>55</v>
      </c>
      <c r="B36" s="24">
        <f t="shared" si="1"/>
        <v>0.89</v>
      </c>
      <c r="C36" s="57">
        <v>2</v>
      </c>
      <c r="D36" s="79">
        <v>0</v>
      </c>
      <c r="E36" s="78">
        <v>0.157</v>
      </c>
      <c r="F36" s="78">
        <v>8.2000000000000003E-2</v>
      </c>
      <c r="G36" s="78">
        <v>6.7000000000000004E-2</v>
      </c>
      <c r="H36" s="79">
        <v>0</v>
      </c>
      <c r="I36" s="78">
        <v>0.10100000000000001</v>
      </c>
      <c r="J36" s="78">
        <v>0.115</v>
      </c>
      <c r="K36" s="78">
        <v>5.8000000000000003E-2</v>
      </c>
      <c r="L36" s="78">
        <v>0.11600000000000001</v>
      </c>
      <c r="M36" s="79">
        <v>0</v>
      </c>
      <c r="N36" s="78">
        <v>8.1000000000000003E-2</v>
      </c>
      <c r="O36" s="78">
        <v>0.113</v>
      </c>
      <c r="P36" s="3"/>
      <c r="Q36" s="7"/>
    </row>
    <row r="37" spans="1:17">
      <c r="A37" s="61" t="s">
        <v>56</v>
      </c>
      <c r="B37" s="24">
        <f t="shared" si="1"/>
        <v>0.95200000000000007</v>
      </c>
      <c r="C37" s="57">
        <v>2</v>
      </c>
      <c r="D37" s="79">
        <v>0</v>
      </c>
      <c r="E37" s="79">
        <v>0</v>
      </c>
      <c r="F37" s="78">
        <v>0.14699999999999999</v>
      </c>
      <c r="G37" s="78">
        <v>0.14299999999999999</v>
      </c>
      <c r="H37" s="79">
        <v>0</v>
      </c>
      <c r="I37" s="78">
        <v>0.154</v>
      </c>
      <c r="J37" s="78">
        <v>0.16900000000000001</v>
      </c>
      <c r="K37" s="79">
        <v>0</v>
      </c>
      <c r="L37" s="78">
        <v>4.2999999999999997E-2</v>
      </c>
      <c r="M37" s="78">
        <v>0.153</v>
      </c>
      <c r="N37" s="78">
        <v>2.8000000000000001E-2</v>
      </c>
      <c r="O37" s="78">
        <v>0.115</v>
      </c>
      <c r="P37" s="3"/>
      <c r="Q37" s="7"/>
    </row>
    <row r="38" spans="1:17">
      <c r="A38" s="61" t="s">
        <v>57</v>
      </c>
      <c r="B38" s="24">
        <f t="shared" si="1"/>
        <v>0.9800000000000002</v>
      </c>
      <c r="C38" s="57">
        <v>2</v>
      </c>
      <c r="D38" s="78">
        <v>0.123</v>
      </c>
      <c r="E38" s="78">
        <v>6.9000000000000006E-2</v>
      </c>
      <c r="F38" s="78">
        <v>2.8000000000000001E-2</v>
      </c>
      <c r="G38" s="78">
        <v>5.8000000000000003E-2</v>
      </c>
      <c r="H38" s="78">
        <v>2.4E-2</v>
      </c>
      <c r="I38" s="79">
        <v>0</v>
      </c>
      <c r="J38" s="78">
        <v>0.19900000000000001</v>
      </c>
      <c r="K38" s="78">
        <v>0.11700000000000001</v>
      </c>
      <c r="L38" s="78">
        <v>0.185</v>
      </c>
      <c r="M38" s="78">
        <v>0.121</v>
      </c>
      <c r="N38" s="78">
        <v>2.3E-2</v>
      </c>
      <c r="O38" s="78">
        <v>3.3000000000000002E-2</v>
      </c>
      <c r="P38" s="3"/>
      <c r="Q38" s="7"/>
    </row>
    <row r="39" spans="1:17">
      <c r="A39" s="61" t="s">
        <v>61</v>
      </c>
      <c r="B39" s="24">
        <f t="shared" si="1"/>
        <v>0</v>
      </c>
      <c r="C39" s="57">
        <v>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3"/>
      <c r="Q39" s="7"/>
    </row>
    <row r="40" spans="1:17">
      <c r="A40" s="61" t="s">
        <v>62</v>
      </c>
      <c r="B40" s="24">
        <f t="shared" si="1"/>
        <v>0</v>
      </c>
      <c r="C40" s="57">
        <v>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3"/>
      <c r="Q40" s="7"/>
    </row>
    <row r="41" spans="1:17">
      <c r="A41" s="61" t="s">
        <v>63</v>
      </c>
      <c r="B41" s="24">
        <f t="shared" si="1"/>
        <v>0</v>
      </c>
      <c r="C41" s="57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3"/>
      <c r="Q41" s="7"/>
    </row>
    <row r="42" spans="1:17">
      <c r="A42" s="61" t="s">
        <v>64</v>
      </c>
      <c r="B42" s="24">
        <f t="shared" si="1"/>
        <v>0</v>
      </c>
      <c r="C42" s="57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3"/>
      <c r="Q42" s="7"/>
    </row>
    <row r="43" spans="1:17">
      <c r="A43" s="61" t="s">
        <v>65</v>
      </c>
      <c r="B43" s="24">
        <f t="shared" si="1"/>
        <v>0</v>
      </c>
      <c r="C43" s="57">
        <v>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3"/>
      <c r="Q43" s="7"/>
    </row>
    <row r="44" spans="1:17">
      <c r="A44" s="61" t="s">
        <v>66</v>
      </c>
      <c r="B44" s="24">
        <f t="shared" si="1"/>
        <v>0</v>
      </c>
      <c r="C44" s="57">
        <v>2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3"/>
      <c r="Q44" s="7"/>
    </row>
    <row r="45" spans="1:17">
      <c r="A45" s="61" t="s">
        <v>67</v>
      </c>
      <c r="B45" s="24">
        <f t="shared" si="1"/>
        <v>0</v>
      </c>
      <c r="C45" s="57">
        <v>2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3"/>
      <c r="Q45" s="7"/>
    </row>
    <row r="46" spans="1:17">
      <c r="A46" s="61" t="s">
        <v>68</v>
      </c>
      <c r="B46" s="24">
        <f t="shared" si="1"/>
        <v>0</v>
      </c>
      <c r="C46" s="57">
        <v>2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3"/>
      <c r="Q46" s="7"/>
    </row>
    <row r="47" spans="1:17">
      <c r="A47" s="61" t="s">
        <v>69</v>
      </c>
      <c r="B47" s="24">
        <f t="shared" si="1"/>
        <v>0</v>
      </c>
      <c r="C47" s="57">
        <v>2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3"/>
      <c r="Q47" s="7"/>
    </row>
    <row r="48" spans="1:17">
      <c r="A48" s="61" t="s">
        <v>70</v>
      </c>
      <c r="B48" s="24">
        <f t="shared" si="1"/>
        <v>0</v>
      </c>
      <c r="C48" s="57">
        <v>2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3"/>
      <c r="Q48" s="7"/>
    </row>
    <row r="49" spans="1:17">
      <c r="A49" s="61" t="s">
        <v>71</v>
      </c>
      <c r="B49" s="24">
        <f t="shared" si="1"/>
        <v>0</v>
      </c>
      <c r="C49" s="57">
        <v>2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3"/>
      <c r="Q49" s="7"/>
    </row>
    <row r="50" spans="1:17">
      <c r="A50" s="61" t="s">
        <v>72</v>
      </c>
      <c r="B50" s="24">
        <f t="shared" si="1"/>
        <v>0</v>
      </c>
      <c r="C50" s="57">
        <v>2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3"/>
      <c r="Q50" s="7"/>
    </row>
    <row r="51" spans="1:17">
      <c r="A51" s="5"/>
      <c r="B51" s="24"/>
      <c r="C51" s="14" t="s">
        <v>11</v>
      </c>
      <c r="D51" s="62">
        <f t="shared" ref="D51:O51" si="2">SUM(D8:D18)</f>
        <v>0.28700000000000003</v>
      </c>
      <c r="E51" s="3">
        <f t="shared" si="2"/>
        <v>0.26500000000000001</v>
      </c>
      <c r="F51" s="3">
        <f t="shared" si="2"/>
        <v>0.248</v>
      </c>
      <c r="G51" s="3">
        <f t="shared" si="2"/>
        <v>1.133</v>
      </c>
      <c r="H51" s="3">
        <f t="shared" si="2"/>
        <v>1.216</v>
      </c>
      <c r="I51" s="3">
        <f t="shared" si="2"/>
        <v>0.86099999999999999</v>
      </c>
      <c r="J51" s="3">
        <f t="shared" si="2"/>
        <v>1.3390000000000002</v>
      </c>
      <c r="K51" s="3">
        <f t="shared" si="2"/>
        <v>1.2389999999999999</v>
      </c>
      <c r="L51" s="3">
        <f t="shared" si="2"/>
        <v>1.008</v>
      </c>
      <c r="M51" s="3">
        <f t="shared" si="2"/>
        <v>1.123</v>
      </c>
      <c r="N51" s="3">
        <f t="shared" si="2"/>
        <v>0.9930000000000001</v>
      </c>
      <c r="O51" s="3">
        <f t="shared" si="2"/>
        <v>1.357</v>
      </c>
      <c r="P51" s="3">
        <f t="shared" ref="P51:P52" si="3">SUM(D51:O51)</f>
        <v>11.068999999999999</v>
      </c>
    </row>
    <row r="52" spans="1:17">
      <c r="A52" s="5"/>
      <c r="B52" s="24"/>
      <c r="C52" s="14" t="s">
        <v>12</v>
      </c>
      <c r="D52" s="62">
        <f t="shared" ref="D52:O52" si="4">SUM(D19:D38)</f>
        <v>1.0760000000000001</v>
      </c>
      <c r="E52" s="3">
        <f t="shared" si="4"/>
        <v>0.6080000000000001</v>
      </c>
      <c r="F52" s="3">
        <f t="shared" si="4"/>
        <v>0.7420000000000001</v>
      </c>
      <c r="G52" s="3">
        <f t="shared" si="4"/>
        <v>1.1160000000000001</v>
      </c>
      <c r="H52" s="3">
        <f t="shared" si="4"/>
        <v>0.95599999999999996</v>
      </c>
      <c r="I52" s="3">
        <f t="shared" si="4"/>
        <v>1.2092000000000001</v>
      </c>
      <c r="J52" s="3">
        <f t="shared" si="4"/>
        <v>1.167</v>
      </c>
      <c r="K52" s="3">
        <f t="shared" si="4"/>
        <v>0.80700000000000016</v>
      </c>
      <c r="L52" s="3">
        <f t="shared" si="4"/>
        <v>1.3680000000000001</v>
      </c>
      <c r="M52" s="3">
        <f t="shared" si="4"/>
        <v>0.9840000000000001</v>
      </c>
      <c r="N52" s="3">
        <f t="shared" si="4"/>
        <v>0.92</v>
      </c>
      <c r="O52" s="3">
        <f t="shared" si="4"/>
        <v>1.3339999999999999</v>
      </c>
      <c r="P52" s="3">
        <f t="shared" si="3"/>
        <v>12.2872</v>
      </c>
    </row>
    <row r="53" spans="1:17">
      <c r="A53" s="5"/>
      <c r="B53" s="24"/>
      <c r="C53" s="14" t="s">
        <v>0</v>
      </c>
      <c r="D53" s="3">
        <f>SUM(D51:D52)</f>
        <v>1.363</v>
      </c>
      <c r="E53" s="3">
        <f t="shared" ref="E53:O53" si="5">SUM(E51:E52)</f>
        <v>0.87300000000000011</v>
      </c>
      <c r="F53" s="3">
        <f t="shared" si="5"/>
        <v>0.9900000000000001</v>
      </c>
      <c r="G53" s="3">
        <f t="shared" si="5"/>
        <v>2.2490000000000001</v>
      </c>
      <c r="H53" s="3">
        <f t="shared" si="5"/>
        <v>2.1719999999999997</v>
      </c>
      <c r="I53" s="3">
        <f t="shared" si="5"/>
        <v>2.0701999999999998</v>
      </c>
      <c r="J53" s="3">
        <f t="shared" si="5"/>
        <v>2.5060000000000002</v>
      </c>
      <c r="K53" s="3">
        <f t="shared" si="5"/>
        <v>2.0460000000000003</v>
      </c>
      <c r="L53" s="3">
        <f t="shared" si="5"/>
        <v>2.3760000000000003</v>
      </c>
      <c r="M53" s="3">
        <f t="shared" si="5"/>
        <v>2.1070000000000002</v>
      </c>
      <c r="N53" s="3">
        <f t="shared" si="5"/>
        <v>1.9130000000000003</v>
      </c>
      <c r="O53" s="3">
        <f t="shared" si="5"/>
        <v>2.6909999999999998</v>
      </c>
      <c r="P53" s="3">
        <f>SUM(D53:O53)</f>
        <v>23.356200000000001</v>
      </c>
    </row>
    <row r="55" spans="1:17">
      <c r="A55" s="46" t="s">
        <v>59</v>
      </c>
    </row>
    <row r="56" spans="1:17">
      <c r="A56" s="46" t="s">
        <v>60</v>
      </c>
    </row>
  </sheetData>
  <sortState ref="A4:O14">
    <sortCondition ref="A4:A14"/>
  </sortState>
  <mergeCells count="1">
    <mergeCell ref="D6:O6"/>
  </mergeCells>
  <pageMargins left="0.75" right="0.75" top="1" bottom="1" header="0.5" footer="0.5"/>
  <pageSetup orientation="portrait" horizontalDpi="4294967292" verticalDpi="4294967292"/>
  <ignoredErrors>
    <ignoredError sqref="D51:O51 P54 D52:O52 B19:B30 B8:B18 B31:B38" formulaRange="1"/>
    <ignoredError sqref="B39:B50" formulaRange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B60"/>
  <sheetViews>
    <sheetView tabSelected="1" zoomScale="85" zoomScaleNormal="85" zoomScalePageLayoutView="85" workbookViewId="0">
      <selection activeCell="C11" sqref="C11"/>
    </sheetView>
  </sheetViews>
  <sheetFormatPr baseColWidth="10" defaultRowHeight="15" x14ac:dyDescent="0"/>
  <cols>
    <col min="1" max="1" width="11.83203125" customWidth="1"/>
    <col min="2" max="2" width="11.33203125" customWidth="1"/>
    <col min="3" max="4" width="11.83203125" customWidth="1"/>
    <col min="5" max="5" width="42.1640625" customWidth="1"/>
    <col min="6" max="6" width="10.83203125" customWidth="1"/>
    <col min="10" max="10" width="29" customWidth="1"/>
    <col min="11" max="11" width="15" customWidth="1"/>
    <col min="12" max="13" width="6.1640625" customWidth="1"/>
    <col min="14" max="15" width="6.33203125" customWidth="1"/>
    <col min="16" max="16" width="6" customWidth="1"/>
    <col min="17" max="17" width="5.83203125" customWidth="1"/>
    <col min="18" max="20" width="6" customWidth="1"/>
    <col min="21" max="21" width="5.83203125" customWidth="1"/>
    <col min="22" max="22" width="5.6640625" customWidth="1"/>
    <col min="23" max="23" width="6.83203125" customWidth="1"/>
    <col min="24" max="29" width="5.6640625" customWidth="1"/>
    <col min="30" max="30" width="6.5" customWidth="1"/>
    <col min="31" max="41" width="5.6640625" customWidth="1"/>
    <col min="42" max="42" width="6" customWidth="1"/>
    <col min="43" max="43" width="11" customWidth="1"/>
    <col min="44" max="44" width="6.1640625" customWidth="1"/>
    <col min="45" max="45" width="5.6640625" customWidth="1"/>
    <col min="46" max="46" width="4.5" customWidth="1"/>
    <col min="47" max="48" width="5" customWidth="1"/>
    <col min="49" max="49" width="5.1640625" customWidth="1"/>
    <col min="50" max="50" width="4.83203125" customWidth="1"/>
    <col min="51" max="51" width="4.5" customWidth="1"/>
    <col min="52" max="52" width="5" customWidth="1"/>
    <col min="53" max="53" width="4.33203125" customWidth="1"/>
    <col min="54" max="54" width="4.1640625" customWidth="1"/>
    <col min="55" max="75" width="4.5" customWidth="1"/>
    <col min="76" max="76" width="10.83203125" customWidth="1"/>
    <col min="77" max="77" width="41.6640625" customWidth="1"/>
    <col min="79" max="79" width="11.83203125" customWidth="1"/>
  </cols>
  <sheetData>
    <row r="1" spans="1:79">
      <c r="A1" t="str">
        <f>+Data!B1</f>
        <v>Illustration 4</v>
      </c>
      <c r="J1" s="75" t="s">
        <v>76</v>
      </c>
    </row>
    <row r="2" spans="1:79">
      <c r="A2" t="s">
        <v>80</v>
      </c>
      <c r="K2" s="7" t="s">
        <v>83</v>
      </c>
      <c r="L2" s="7"/>
      <c r="M2" s="7"/>
      <c r="N2" s="7"/>
      <c r="O2" s="7"/>
      <c r="P2" s="7"/>
      <c r="Q2" s="7"/>
      <c r="R2" s="7"/>
      <c r="S2" s="7"/>
      <c r="AQ2" s="72"/>
    </row>
    <row r="3" spans="1:79">
      <c r="K3" s="30" t="s">
        <v>93</v>
      </c>
      <c r="AQ3" s="72"/>
    </row>
    <row r="4" spans="1:79">
      <c r="A4" s="103" t="s">
        <v>89</v>
      </c>
      <c r="B4" s="103"/>
      <c r="C4" s="103"/>
      <c r="D4" s="1">
        <f>+Data!C2</f>
        <v>11</v>
      </c>
      <c r="J4" s="26" t="s">
        <v>42</v>
      </c>
      <c r="K4" s="31">
        <f>+Calculator!D9</f>
        <v>0</v>
      </c>
      <c r="L4" s="31">
        <f>+Calculator!E9</f>
        <v>1</v>
      </c>
      <c r="M4" s="31">
        <f>+Calculator!F9</f>
        <v>0</v>
      </c>
      <c r="N4" s="31">
        <f>+Calculator!G9</f>
        <v>1</v>
      </c>
      <c r="O4" s="31">
        <f>+Calculator!H9</f>
        <v>1</v>
      </c>
      <c r="P4" s="31">
        <f>+Calculator!I9</f>
        <v>0</v>
      </c>
      <c r="Q4" s="31">
        <f>+Calculator!J9</f>
        <v>1</v>
      </c>
      <c r="R4" s="31">
        <f>+Calculator!K9</f>
        <v>0</v>
      </c>
      <c r="S4" s="31">
        <f>+Calculator!L9</f>
        <v>0</v>
      </c>
      <c r="T4" s="31">
        <f>+Calculator!M9</f>
        <v>0</v>
      </c>
      <c r="U4" s="31">
        <f>+Calculator!N9</f>
        <v>0</v>
      </c>
      <c r="V4" s="31">
        <f>+Calculator!O9</f>
        <v>0</v>
      </c>
      <c r="W4" s="31">
        <f>+Calculator!P9</f>
        <v>0</v>
      </c>
      <c r="X4" s="31">
        <f>+Calculator!Q9</f>
        <v>1</v>
      </c>
      <c r="Y4" s="31">
        <f>+Calculator!R9</f>
        <v>0</v>
      </c>
      <c r="Z4" s="31">
        <f>+Calculator!S9</f>
        <v>1</v>
      </c>
      <c r="AA4" s="31">
        <f>+Calculator!T9</f>
        <v>1</v>
      </c>
      <c r="AB4" s="31">
        <f>+Calculator!U9</f>
        <v>0</v>
      </c>
      <c r="AC4" s="31">
        <f>+Calculator!V9</f>
        <v>0</v>
      </c>
      <c r="AD4" s="31">
        <f>+Calculator!W9</f>
        <v>0</v>
      </c>
      <c r="AE4" s="31">
        <f>+Calculator!X9</f>
        <v>0</v>
      </c>
      <c r="AF4" s="31">
        <f>+Calculator!Y9</f>
        <v>0</v>
      </c>
      <c r="AG4" s="31">
        <f>+Calculator!Z9</f>
        <v>0</v>
      </c>
      <c r="AH4" s="31">
        <f>+Calculator!AA9</f>
        <v>0</v>
      </c>
      <c r="AI4" s="31">
        <f>+Calculator!AB9</f>
        <v>0</v>
      </c>
      <c r="AJ4" s="31">
        <f>+Calculator!AC9</f>
        <v>0</v>
      </c>
      <c r="AK4" s="31">
        <f>+Calculator!AD9</f>
        <v>0</v>
      </c>
      <c r="AL4" s="31">
        <f>+Calculator!AE9</f>
        <v>0</v>
      </c>
      <c r="AM4" s="31">
        <f>+Calculator!AF9</f>
        <v>0</v>
      </c>
      <c r="AN4" s="31">
        <f>+Calculator!AG9</f>
        <v>0</v>
      </c>
      <c r="AO4" s="31">
        <f>+Calculator!AH9</f>
        <v>0</v>
      </c>
      <c r="AP4" s="31">
        <f>+Calculator!AI9</f>
        <v>0</v>
      </c>
      <c r="AQ4" s="72"/>
      <c r="BC4" s="12"/>
      <c r="BD4" s="37"/>
      <c r="BE4" s="37"/>
      <c r="BF4" s="37"/>
      <c r="BG4" s="37"/>
      <c r="BH4" s="37"/>
      <c r="BI4" s="37"/>
      <c r="BJ4" s="37"/>
      <c r="BK4" s="37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Z4" s="12"/>
    </row>
    <row r="5" spans="1:79">
      <c r="A5" s="103" t="s">
        <v>90</v>
      </c>
      <c r="B5" s="103"/>
      <c r="C5" s="103"/>
      <c r="D5" s="57">
        <f>+Data!C3</f>
        <v>20</v>
      </c>
      <c r="J5" s="26" t="s">
        <v>6</v>
      </c>
      <c r="K5" s="42">
        <f>Calculator!A10</f>
        <v>106586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9"/>
      <c r="AR5" s="72"/>
      <c r="BC5" s="12"/>
      <c r="BD5" s="37"/>
      <c r="BE5" s="37"/>
      <c r="BF5" s="37"/>
      <c r="BG5" s="37"/>
      <c r="BH5" s="37"/>
      <c r="BI5" s="37"/>
      <c r="BJ5" s="37"/>
      <c r="BK5" s="37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Y5" s="19"/>
      <c r="BZ5" s="12"/>
    </row>
    <row r="6" spans="1:79">
      <c r="A6" s="103"/>
      <c r="B6" s="103"/>
      <c r="C6" s="103"/>
      <c r="D6" s="76"/>
      <c r="J6" s="26" t="s">
        <v>43</v>
      </c>
      <c r="K6" s="55">
        <f>SUMPRODUCT(K4:AP4,K8:AP8)+Data!P51</f>
        <v>15.0122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72"/>
      <c r="BC6" s="12"/>
      <c r="BD6" s="37"/>
      <c r="BE6" s="37"/>
      <c r="BF6" s="37"/>
      <c r="BG6" s="37"/>
      <c r="BH6" s="37"/>
      <c r="BI6" s="37"/>
      <c r="BJ6" s="37"/>
      <c r="BK6" s="37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12"/>
      <c r="BY6" s="20"/>
      <c r="BZ6" s="7"/>
    </row>
    <row r="7" spans="1:79">
      <c r="J7" s="72"/>
      <c r="K7" s="55"/>
      <c r="L7" s="11"/>
      <c r="M7" s="11"/>
      <c r="N7" s="11"/>
      <c r="O7" s="11"/>
      <c r="P7" s="11"/>
      <c r="Q7" s="11"/>
      <c r="R7" s="11"/>
      <c r="S7" s="11"/>
      <c r="T7" s="11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72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20"/>
      <c r="BZ7" s="7"/>
    </row>
    <row r="8" spans="1:79">
      <c r="G8" s="103"/>
      <c r="H8" s="103"/>
      <c r="I8" s="70"/>
      <c r="J8" s="74" t="s">
        <v>85</v>
      </c>
      <c r="K8" s="54">
        <f>IF(K11&lt;=$D$5,+Data!B19,0)</f>
        <v>0.27999999999999997</v>
      </c>
      <c r="L8" s="22">
        <f>IF(L11&lt;=$D$5,+Data!B20,0)</f>
        <v>0.35200000000000004</v>
      </c>
      <c r="M8" s="22">
        <f>IF(M11&lt;=$D$5,+Data!B21,0)</f>
        <v>0.37500000000000006</v>
      </c>
      <c r="N8" s="22">
        <f>IF(N11&lt;=$D$5,+Data!B22,0)</f>
        <v>0.39799999999999996</v>
      </c>
      <c r="O8" s="22">
        <f>IF(O11&lt;=$D$5,+Data!B23,0)</f>
        <v>0.40700000000000008</v>
      </c>
      <c r="P8" s="22">
        <f>IF(P11&lt;=$D$5,+Data!B24,0)</f>
        <v>0.47499999999999998</v>
      </c>
      <c r="Q8" s="22">
        <f>IF(Q11&lt;=$D$5,+Data!B25,0)</f>
        <v>0.48800000000000004</v>
      </c>
      <c r="R8" s="22">
        <f>IF(R11&lt;=$D$5,+Data!B26,0)</f>
        <v>0.52</v>
      </c>
      <c r="S8" s="22">
        <f>IF(S11&lt;=$D$5,+Data!B27,0)</f>
        <v>0.53600000000000003</v>
      </c>
      <c r="T8" s="22">
        <f>IF(T11&lt;=$D$5,+Data!B28,0)</f>
        <v>0.61899999999999999</v>
      </c>
      <c r="U8" s="22">
        <f>IF(U11&lt;=$D$5,+Data!B29,0)</f>
        <v>0.68200000000000005</v>
      </c>
      <c r="V8" s="22">
        <f>IF(V11&lt;=$D$5,+Data!B30,0)</f>
        <v>0.71399999999999997</v>
      </c>
      <c r="W8" s="22">
        <f>IF(W11&lt;=$D$5,+Data!B31,0)</f>
        <v>0.72</v>
      </c>
      <c r="X8" s="22">
        <f>IF(X11&lt;=$D$5,+Data!B32,0)</f>
        <v>0.79320000000000013</v>
      </c>
      <c r="Y8" s="22">
        <f>IF(Y11&lt;=$D$5,+Data!B33,0)</f>
        <v>0.60100000000000009</v>
      </c>
      <c r="Z8" s="22">
        <f>IF(Z11&lt;=$D$5,+Data!B34,0)</f>
        <v>0.70700000000000018</v>
      </c>
      <c r="AA8" s="22">
        <f>IF(AA11&lt;=$D$5,+Data!B35,0)</f>
        <v>0.79800000000000026</v>
      </c>
      <c r="AB8" s="22">
        <f>IF(AB11&lt;=$D$5,+Data!B36,0)</f>
        <v>0.89</v>
      </c>
      <c r="AC8" s="22">
        <f>IF(AC11&lt;=$D$5,+Data!B37,0)</f>
        <v>0.95200000000000007</v>
      </c>
      <c r="AD8" s="22">
        <f>IF(AD11&lt;=$D$5,+Data!B38,0)</f>
        <v>0.9800000000000002</v>
      </c>
      <c r="AE8" s="22">
        <f>IF(AE11&lt;=$D$5,+Data!B39,0)</f>
        <v>0</v>
      </c>
      <c r="AF8" s="22">
        <f>IF(AF11&lt;=$D$5,+Data!B40,0)</f>
        <v>0</v>
      </c>
      <c r="AG8" s="22">
        <f>IF(AG11&lt;=$D$5,+Data!B41,0)</f>
        <v>0</v>
      </c>
      <c r="AH8" s="22">
        <f>IF(AH11&lt;=$D$5,+Data!B42,0)</f>
        <v>0</v>
      </c>
      <c r="AI8" s="22">
        <f>IF(AI11&lt;=$D$5,+Data!B43,0)</f>
        <v>0</v>
      </c>
      <c r="AJ8" s="22">
        <f>IF(AJ11&lt;=$D$5,+Data!B44,0)</f>
        <v>0</v>
      </c>
      <c r="AK8" s="22">
        <f>IF(AK11&lt;=$D$5,+Data!B45,0)</f>
        <v>0</v>
      </c>
      <c r="AL8" s="22">
        <f>IF(AL11&lt;=$D$5,+Data!B46,0)</f>
        <v>0</v>
      </c>
      <c r="AM8" s="22">
        <f>IF(AM11&lt;=$D$5,+Data!B47,0)</f>
        <v>0</v>
      </c>
      <c r="AN8" s="22">
        <f>IF(AN11&lt;=$D$5,+Data!B48,0)</f>
        <v>0</v>
      </c>
      <c r="AO8" s="22">
        <f>IF(AO11&lt;=$D$5,+Data!B49,0)</f>
        <v>0</v>
      </c>
      <c r="AP8" s="22">
        <f>IF(AP11&lt;=$D$5,+Data!B50,0)</f>
        <v>0</v>
      </c>
      <c r="AQ8" s="9"/>
      <c r="AR8" s="7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37"/>
      <c r="BE8" s="37"/>
      <c r="BF8" s="37"/>
      <c r="BG8" s="37"/>
      <c r="BH8" s="37"/>
      <c r="BI8" s="37"/>
      <c r="BJ8" s="37"/>
      <c r="BK8" s="37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12"/>
    </row>
    <row r="9" spans="1:79" ht="16" customHeight="1">
      <c r="E9" s="2"/>
      <c r="F9" s="5"/>
      <c r="G9" s="5"/>
      <c r="H9" s="5"/>
      <c r="I9" s="5"/>
      <c r="J9" s="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13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12"/>
      <c r="BY9" s="12"/>
      <c r="BZ9" s="12"/>
    </row>
    <row r="10" spans="1:79" ht="16" customHeight="1">
      <c r="E10" s="2"/>
      <c r="F10" s="86"/>
      <c r="G10" s="86"/>
      <c r="H10" s="86"/>
      <c r="I10" s="86"/>
      <c r="J10" s="86"/>
      <c r="K10" s="97" t="s">
        <v>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13"/>
      <c r="AR10" s="97" t="s">
        <v>82</v>
      </c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9"/>
      <c r="BX10" s="84"/>
      <c r="BY10" s="84"/>
      <c r="BZ10" s="84"/>
    </row>
    <row r="11" spans="1:79" ht="50" customHeight="1">
      <c r="A11" s="9"/>
      <c r="B11" s="9"/>
      <c r="C11" s="10"/>
      <c r="D11" s="3"/>
      <c r="E11" s="2"/>
      <c r="F11" s="8" t="s">
        <v>1</v>
      </c>
      <c r="G11" s="100" t="s">
        <v>49</v>
      </c>
      <c r="H11" s="101"/>
      <c r="I11" s="101"/>
      <c r="J11" s="102"/>
      <c r="K11" s="15">
        <v>1</v>
      </c>
      <c r="L11" s="16">
        <v>2</v>
      </c>
      <c r="M11" s="16">
        <v>3</v>
      </c>
      <c r="N11" s="16">
        <v>4</v>
      </c>
      <c r="O11" s="16">
        <v>5</v>
      </c>
      <c r="P11" s="16">
        <v>6</v>
      </c>
      <c r="Q11" s="16">
        <v>7</v>
      </c>
      <c r="R11" s="16">
        <v>8</v>
      </c>
      <c r="S11" s="16">
        <v>9</v>
      </c>
      <c r="T11" s="16">
        <v>10</v>
      </c>
      <c r="U11" s="16">
        <v>11</v>
      </c>
      <c r="V11" s="38">
        <v>12</v>
      </c>
      <c r="W11" s="51">
        <v>13</v>
      </c>
      <c r="X11" s="52">
        <v>14</v>
      </c>
      <c r="Y11" s="51">
        <v>15</v>
      </c>
      <c r="Z11" s="52">
        <v>16</v>
      </c>
      <c r="AA11" s="51">
        <v>17</v>
      </c>
      <c r="AB11" s="52">
        <v>18</v>
      </c>
      <c r="AC11" s="51">
        <v>19</v>
      </c>
      <c r="AD11" s="52">
        <v>20</v>
      </c>
      <c r="AE11" s="52">
        <v>21</v>
      </c>
      <c r="AF11" s="52">
        <v>22</v>
      </c>
      <c r="AG11" s="52">
        <v>23</v>
      </c>
      <c r="AH11" s="52">
        <v>24</v>
      </c>
      <c r="AI11" s="52">
        <v>25</v>
      </c>
      <c r="AJ11" s="52">
        <v>26</v>
      </c>
      <c r="AK11" s="52">
        <v>27</v>
      </c>
      <c r="AL11" s="52">
        <v>28</v>
      </c>
      <c r="AM11" s="52">
        <v>29</v>
      </c>
      <c r="AN11" s="52">
        <v>30</v>
      </c>
      <c r="AO11" s="52">
        <v>31</v>
      </c>
      <c r="AP11" s="53">
        <v>32</v>
      </c>
      <c r="AQ11" s="12" t="s">
        <v>6</v>
      </c>
      <c r="AR11" s="15">
        <f t="shared" ref="AR11:BJ11" si="0">+K11</f>
        <v>1</v>
      </c>
      <c r="AS11" s="16">
        <f t="shared" si="0"/>
        <v>2</v>
      </c>
      <c r="AT11" s="16">
        <f t="shared" si="0"/>
        <v>3</v>
      </c>
      <c r="AU11" s="16">
        <f t="shared" si="0"/>
        <v>4</v>
      </c>
      <c r="AV11" s="16">
        <f t="shared" si="0"/>
        <v>5</v>
      </c>
      <c r="AW11" s="16">
        <f t="shared" si="0"/>
        <v>6</v>
      </c>
      <c r="AX11" s="16">
        <f t="shared" si="0"/>
        <v>7</v>
      </c>
      <c r="AY11" s="16">
        <f t="shared" si="0"/>
        <v>8</v>
      </c>
      <c r="AZ11" s="16">
        <f t="shared" si="0"/>
        <v>9</v>
      </c>
      <c r="BA11" s="16">
        <f t="shared" si="0"/>
        <v>10</v>
      </c>
      <c r="BB11" s="16">
        <f t="shared" si="0"/>
        <v>11</v>
      </c>
      <c r="BC11" s="16">
        <f t="shared" si="0"/>
        <v>12</v>
      </c>
      <c r="BD11" s="51">
        <f t="shared" si="0"/>
        <v>13</v>
      </c>
      <c r="BE11" s="51">
        <f t="shared" si="0"/>
        <v>14</v>
      </c>
      <c r="BF11" s="51">
        <f t="shared" si="0"/>
        <v>15</v>
      </c>
      <c r="BG11" s="51">
        <f t="shared" si="0"/>
        <v>16</v>
      </c>
      <c r="BH11" s="51">
        <f t="shared" si="0"/>
        <v>17</v>
      </c>
      <c r="BI11" s="51">
        <f t="shared" si="0"/>
        <v>18</v>
      </c>
      <c r="BJ11" s="51">
        <f t="shared" si="0"/>
        <v>19</v>
      </c>
      <c r="BK11" s="51">
        <f t="shared" ref="BK11" si="1">+AD11</f>
        <v>20</v>
      </c>
      <c r="BL11" s="51">
        <v>21</v>
      </c>
      <c r="BM11" s="51">
        <v>22</v>
      </c>
      <c r="BN11" s="51">
        <v>23</v>
      </c>
      <c r="BO11" s="51">
        <v>24</v>
      </c>
      <c r="BP11" s="51">
        <v>25</v>
      </c>
      <c r="BQ11" s="51">
        <v>26</v>
      </c>
      <c r="BR11" s="51">
        <v>27</v>
      </c>
      <c r="BS11" s="51">
        <v>28</v>
      </c>
      <c r="BT11" s="51">
        <v>29</v>
      </c>
      <c r="BU11" s="51">
        <v>30</v>
      </c>
      <c r="BV11" s="51">
        <v>31</v>
      </c>
      <c r="BW11" s="83">
        <v>32</v>
      </c>
      <c r="BX11" s="81" t="str">
        <f>+AQ11</f>
        <v>v</v>
      </c>
      <c r="BY11" s="25" t="s">
        <v>84</v>
      </c>
      <c r="BZ11" s="12" t="s">
        <v>7</v>
      </c>
      <c r="CA11" s="87" t="s">
        <v>81</v>
      </c>
    </row>
    <row r="12" spans="1:79">
      <c r="C12" s="14"/>
      <c r="D12" s="3"/>
      <c r="E12" s="21"/>
      <c r="F12" s="90">
        <v>0</v>
      </c>
      <c r="G12" s="6" t="str">
        <f t="shared" ref="G12" si="2">DEC2BIN(MOD(ROUNDDOWN(F12/2^24,0),2^8),8)</f>
        <v>00000000</v>
      </c>
      <c r="H12" s="6" t="str">
        <f t="shared" ref="H12" si="3">DEC2BIN(MOD(ROUNDDOWN(F12/2^16,0),2^8),8)</f>
        <v>00000000</v>
      </c>
      <c r="I12" s="6" t="str">
        <f t="shared" ref="I12" si="4">DEC2BIN(MOD(ROUNDDOWN(F12/2^8,0),2^8),8)</f>
        <v>00000000</v>
      </c>
      <c r="J12" s="6" t="str">
        <f t="shared" ref="J12" si="5">DEC2BIN(MOD(ROUNDDOWN(F12/2^0,0),2^8),8)</f>
        <v>00000000</v>
      </c>
      <c r="K12" s="4">
        <f>IF(MID(J12,8,1)="0",0,1)</f>
        <v>0</v>
      </c>
      <c r="L12" s="4">
        <f t="shared" ref="L12" si="6">IF(MID(J12,7,1)="0",0,1)</f>
        <v>0</v>
      </c>
      <c r="M12" s="4">
        <f t="shared" ref="M12" si="7">IF(MID(J12,6,1)="0",0,1)</f>
        <v>0</v>
      </c>
      <c r="N12" s="4">
        <f t="shared" ref="N12" si="8">IF(MID(J12,5,1)="0",0,1)</f>
        <v>0</v>
      </c>
      <c r="O12" s="4">
        <f t="shared" ref="O12" si="9">IF(MID(J12,4,1)="0",0,1)</f>
        <v>0</v>
      </c>
      <c r="P12" s="4">
        <f t="shared" ref="P12" si="10">IF(MID(J12,3,1)="0",0,1)</f>
        <v>0</v>
      </c>
      <c r="Q12" s="4">
        <f t="shared" ref="Q12" si="11">IF(MID(J12,2,1)="0",0,1)</f>
        <v>0</v>
      </c>
      <c r="R12" s="4">
        <f t="shared" ref="R12" si="12">IF(MID(J12,1,1)="0",0,1)</f>
        <v>0</v>
      </c>
      <c r="S12" s="4">
        <f t="shared" ref="S12" si="13">IF(MID(I12,8,1)="0",0,1)</f>
        <v>0</v>
      </c>
      <c r="T12" s="4">
        <f t="shared" ref="T12" si="14">IF(MID(I12,7,1)="0",0,1)</f>
        <v>0</v>
      </c>
      <c r="U12" s="4">
        <f t="shared" ref="U12" si="15">IF(MID(I12,6,1)="0",0,1)</f>
        <v>0</v>
      </c>
      <c r="V12" s="4">
        <f t="shared" ref="V12" si="16">IF(MID(I12,5,1)="0",0,1)</f>
        <v>0</v>
      </c>
      <c r="W12" s="45">
        <f t="shared" ref="W12" si="17">IF(MID(I12,4,1)="0",0,1)</f>
        <v>0</v>
      </c>
      <c r="X12" s="45">
        <f t="shared" ref="X12" si="18">IF(MID(I12,3,1)="0",0,1)</f>
        <v>0</v>
      </c>
      <c r="Y12" s="45">
        <f t="shared" ref="Y12" si="19">IF(MID(I12,2,1)="0",0,1)</f>
        <v>0</v>
      </c>
      <c r="Z12" s="45">
        <f t="shared" ref="Z12" si="20">IF(MID(I12,1,1)="0",0,1)</f>
        <v>0</v>
      </c>
      <c r="AA12" s="45">
        <f t="shared" ref="AA12" si="21">IF(MID(H12,8,1)="0",0,1)</f>
        <v>0</v>
      </c>
      <c r="AB12" s="45">
        <f t="shared" ref="AB12" si="22">IF(MID(H12,7,1)="0",0,1)</f>
        <v>0</v>
      </c>
      <c r="AC12" s="45">
        <f t="shared" ref="AC12" si="23">IF(MID(H12,6,1)="0",0,1)</f>
        <v>0</v>
      </c>
      <c r="AD12" s="45">
        <f t="shared" ref="AD12" si="24">IF(MID(H12,5,1)="0",0,1)</f>
        <v>0</v>
      </c>
      <c r="AE12" s="45">
        <f>IF(MID(H12,4,1)="0",0,1)</f>
        <v>0</v>
      </c>
      <c r="AF12" s="45">
        <f>IF(MID(H12,3,1)="0",0,1)</f>
        <v>0</v>
      </c>
      <c r="AG12" s="45">
        <f>IF(MID(H12,2,1)="0",0,1)</f>
        <v>0</v>
      </c>
      <c r="AH12" s="45">
        <f>IF(MID(H12,1,1)="0",0,1)</f>
        <v>0</v>
      </c>
      <c r="AI12" s="45">
        <f>IF(MID(G12,8,1)="0",0,1)</f>
        <v>0</v>
      </c>
      <c r="AJ12" s="45">
        <f>IF(MID(G12,7,1)="0",0,1)</f>
        <v>0</v>
      </c>
      <c r="AK12" s="45">
        <f>IF(MID(G12,6,1)="0",0,1)</f>
        <v>0</v>
      </c>
      <c r="AL12" s="45">
        <f>IF(MID(G12,5,1)="0",0,1)</f>
        <v>0</v>
      </c>
      <c r="AM12" s="45">
        <f>IF(MID(G12,4,1)="0",0,1)</f>
        <v>0</v>
      </c>
      <c r="AN12" s="45">
        <f>IF(MID(G12,3,1)="0",0,1)</f>
        <v>0</v>
      </c>
      <c r="AO12" s="45">
        <f>IF(MID(G12,2,1)="0",0,1)</f>
        <v>0</v>
      </c>
      <c r="AP12" s="45">
        <f>IF(MID(G12,1,1)="0",0,1)</f>
        <v>0</v>
      </c>
      <c r="AQ12" s="91">
        <f t="shared" ref="AQ12:AQ60" si="25">+F12</f>
        <v>0</v>
      </c>
      <c r="AR12" s="44" t="str">
        <f>IF(K12=1,$AR$11&amp;",","")</f>
        <v/>
      </c>
      <c r="AS12" s="44" t="str">
        <f>IF(L12=1,$AS$11&amp;",","")</f>
        <v/>
      </c>
      <c r="AT12" s="44" t="str">
        <f>IF(M12=1,$AT$11&amp;",","")</f>
        <v/>
      </c>
      <c r="AU12" s="44" t="str">
        <f>IF(N12=1,$AU$11&amp;",","")</f>
        <v/>
      </c>
      <c r="AV12" s="44" t="str">
        <f>IF(O12=1,$AV$11&amp;",","")</f>
        <v/>
      </c>
      <c r="AW12" s="44" t="str">
        <f>IF(P12=1,$AW$11&amp;",","")</f>
        <v/>
      </c>
      <c r="AX12" s="44" t="str">
        <f>IF(Q12=1,$AX$11&amp;",","")</f>
        <v/>
      </c>
      <c r="AY12" s="44" t="str">
        <f>IF(R12=1,$AY$11&amp;",","")</f>
        <v/>
      </c>
      <c r="AZ12" s="44" t="str">
        <f>IF(S12=1,$AZ$11&amp;",","")</f>
        <v/>
      </c>
      <c r="BA12" s="44" t="str">
        <f>IF(T12=1,$BA$11&amp;",","")</f>
        <v/>
      </c>
      <c r="BB12" s="44" t="str">
        <f>IF(U12=1,$BB$11&amp;",","")</f>
        <v/>
      </c>
      <c r="BC12" s="44" t="str">
        <f>IF(V12=1,$BC$11&amp;",","")</f>
        <v/>
      </c>
      <c r="BD12" s="44" t="str">
        <f>IF(W12=1,$BD$11&amp;",","")</f>
        <v/>
      </c>
      <c r="BE12" s="44" t="str">
        <f>IF(X12=1,$BE$11&amp;",","")</f>
        <v/>
      </c>
      <c r="BF12" s="44" t="str">
        <f>IF(Y12=1,$BF$11&amp;",","")</f>
        <v/>
      </c>
      <c r="BG12" s="44" t="str">
        <f>IF(Z12=1,$BG$11&amp;",","")</f>
        <v/>
      </c>
      <c r="BH12" s="44" t="str">
        <f>IF(AA12=1,$BH$11&amp;",","")</f>
        <v/>
      </c>
      <c r="BI12" s="44" t="str">
        <f>IF(AB12=1,$BI$11&amp;",","")</f>
        <v/>
      </c>
      <c r="BJ12" s="44" t="str">
        <f>IF(AC12=1,$BJ$11&amp;",","")</f>
        <v/>
      </c>
      <c r="BK12" s="44" t="str">
        <f>IF(AD12=1,$BK$11&amp;",","")</f>
        <v/>
      </c>
      <c r="BL12" s="44" t="str">
        <f>IF(AE12=1,$BL$11&amp;",","")</f>
        <v/>
      </c>
      <c r="BM12" s="44" t="str">
        <f>IF(AF12=1,$BM$11&amp;",","")</f>
        <v/>
      </c>
      <c r="BN12" s="44" t="str">
        <f>IF(AG12=1,$BN$11&amp;",","")</f>
        <v/>
      </c>
      <c r="BO12" s="44" t="str">
        <f>IF(AH12=1,$BO$11&amp;",","")</f>
        <v/>
      </c>
      <c r="BP12" s="44" t="str">
        <f>IF(AI12=1,$BP$11&amp;",","")</f>
        <v/>
      </c>
      <c r="BQ12" s="44" t="str">
        <f>IF(AJ12=1,$BQ$11&amp;",","")</f>
        <v/>
      </c>
      <c r="BR12" s="44" t="str">
        <f>IF(AK12=1,$BR$11&amp;",","")</f>
        <v/>
      </c>
      <c r="BS12" s="44" t="str">
        <f>IF(AL12=1,$BS$11&amp;",","")</f>
        <v/>
      </c>
      <c r="BT12" s="44" t="str">
        <f>IF(AM12=1,$BT$11&amp;",","")</f>
        <v/>
      </c>
      <c r="BU12" s="44" t="str">
        <f>IF(AN12=1,$BU$11&amp;",","")</f>
        <v/>
      </c>
      <c r="BV12" s="44" t="str">
        <f>IF(AO12=1,$BV$11&amp;",","")</f>
        <v/>
      </c>
      <c r="BW12" s="44" t="str">
        <f>IF(AP12=1,$BW$11,"")</f>
        <v/>
      </c>
      <c r="BX12" s="39">
        <f>+F12</f>
        <v>0</v>
      </c>
      <c r="BY12" s="64" t="s">
        <v>9</v>
      </c>
      <c r="BZ12" s="21">
        <f>SUM(K12:AP12)</f>
        <v>0</v>
      </c>
      <c r="CA12" s="3">
        <f>+Data!C4</f>
        <v>11.068999999999999</v>
      </c>
    </row>
    <row r="13" spans="1:79">
      <c r="E13" s="89" t="s">
        <v>126</v>
      </c>
      <c r="F13" s="90">
        <v>106496</v>
      </c>
      <c r="G13" s="6" t="str">
        <f t="shared" ref="G13:G21" si="26">DEC2BIN(MOD(ROUNDDOWN(F13/2^24,0),2^8),8)</f>
        <v>00000000</v>
      </c>
      <c r="H13" s="6" t="str">
        <f t="shared" ref="H13:H21" si="27">DEC2BIN(MOD(ROUNDDOWN(F13/2^16,0),2^8),8)</f>
        <v>00000001</v>
      </c>
      <c r="I13" s="6" t="str">
        <f t="shared" ref="I13:I21" si="28">DEC2BIN(MOD(ROUNDDOWN(F13/2^8,0),2^8),8)</f>
        <v>10100000</v>
      </c>
      <c r="J13" s="6" t="str">
        <f t="shared" ref="J13:J21" si="29">DEC2BIN(MOD(ROUNDDOWN(F13/2^0,0),2^8),8)</f>
        <v>00000000</v>
      </c>
      <c r="K13" s="4">
        <f t="shared" ref="K13:K21" si="30">IF(MID(J13,8,1)="0",0,1)</f>
        <v>0</v>
      </c>
      <c r="L13" s="4">
        <f t="shared" ref="L13:L21" si="31">IF(MID(J13,7,1)="0",0,1)</f>
        <v>0</v>
      </c>
      <c r="M13" s="4">
        <f t="shared" ref="M13:M21" si="32">IF(MID(J13,6,1)="0",0,1)</f>
        <v>0</v>
      </c>
      <c r="N13" s="4">
        <f t="shared" ref="N13:N21" si="33">IF(MID(J13,5,1)="0",0,1)</f>
        <v>0</v>
      </c>
      <c r="O13" s="4">
        <f t="shared" ref="O13:O21" si="34">IF(MID(J13,4,1)="0",0,1)</f>
        <v>0</v>
      </c>
      <c r="P13" s="4">
        <f t="shared" ref="P13:P21" si="35">IF(MID(J13,3,1)="0",0,1)</f>
        <v>0</v>
      </c>
      <c r="Q13" s="4">
        <f t="shared" ref="Q13:Q21" si="36">IF(MID(J13,2,1)="0",0,1)</f>
        <v>0</v>
      </c>
      <c r="R13" s="4">
        <f t="shared" ref="R13:R21" si="37">IF(MID(J13,1,1)="0",0,1)</f>
        <v>0</v>
      </c>
      <c r="S13" s="4">
        <f t="shared" ref="S13:S21" si="38">IF(MID(I13,8,1)="0",0,1)</f>
        <v>0</v>
      </c>
      <c r="T13" s="4">
        <f t="shared" ref="T13:T21" si="39">IF(MID(I13,7,1)="0",0,1)</f>
        <v>0</v>
      </c>
      <c r="U13" s="4">
        <f t="shared" ref="U13:U21" si="40">IF(MID(I13,6,1)="0",0,1)</f>
        <v>0</v>
      </c>
      <c r="V13" s="4">
        <f t="shared" ref="V13:V21" si="41">IF(MID(I13,5,1)="0",0,1)</f>
        <v>0</v>
      </c>
      <c r="W13" s="45">
        <f t="shared" ref="W13:W21" si="42">IF(MID(I13,4,1)="0",0,1)</f>
        <v>0</v>
      </c>
      <c r="X13" s="45">
        <f t="shared" ref="X13:X21" si="43">IF(MID(I13,3,1)="0",0,1)</f>
        <v>1</v>
      </c>
      <c r="Y13" s="45">
        <f t="shared" ref="Y13:Y21" si="44">IF(MID(I13,2,1)="0",0,1)</f>
        <v>0</v>
      </c>
      <c r="Z13" s="45">
        <f t="shared" ref="Z13:Z21" si="45">IF(MID(I13,1,1)="0",0,1)</f>
        <v>1</v>
      </c>
      <c r="AA13" s="45">
        <f t="shared" ref="AA13:AA21" si="46">IF(MID(H13,8,1)="0",0,1)</f>
        <v>1</v>
      </c>
      <c r="AB13" s="45">
        <f t="shared" ref="AB13:AB21" si="47">IF(MID(H13,7,1)="0",0,1)</f>
        <v>0</v>
      </c>
      <c r="AC13" s="45">
        <f t="shared" ref="AC13:AC21" si="48">IF(MID(H13,6,1)="0",0,1)</f>
        <v>0</v>
      </c>
      <c r="AD13" s="45">
        <f t="shared" ref="AD13:AD21" si="49">IF(MID(H13,5,1)="0",0,1)</f>
        <v>0</v>
      </c>
      <c r="AE13" s="45">
        <f t="shared" ref="AE13:AE21" si="50">IF(MID(H13,4,1)="0",0,1)</f>
        <v>0</v>
      </c>
      <c r="AF13" s="45">
        <f t="shared" ref="AF13:AF21" si="51">IF(MID(H13,3,1)="0",0,1)</f>
        <v>0</v>
      </c>
      <c r="AG13" s="45">
        <f t="shared" ref="AG13:AG21" si="52">IF(MID(H13,2,1)="0",0,1)</f>
        <v>0</v>
      </c>
      <c r="AH13" s="45">
        <f t="shared" ref="AH13:AH21" si="53">IF(MID(H13,1,1)="0",0,1)</f>
        <v>0</v>
      </c>
      <c r="AI13" s="45">
        <f t="shared" ref="AI13:AI21" si="54">IF(MID(G13,8,1)="0",0,1)</f>
        <v>0</v>
      </c>
      <c r="AJ13" s="45">
        <f t="shared" ref="AJ13:AJ21" si="55">IF(MID(G13,7,1)="0",0,1)</f>
        <v>0</v>
      </c>
      <c r="AK13" s="45">
        <f t="shared" ref="AK13:AK21" si="56">IF(MID(G13,6,1)="0",0,1)</f>
        <v>0</v>
      </c>
      <c r="AL13" s="45">
        <f t="shared" ref="AL13:AL21" si="57">IF(MID(G13,5,1)="0",0,1)</f>
        <v>0</v>
      </c>
      <c r="AM13" s="45">
        <f t="shared" ref="AM13:AM21" si="58">IF(MID(G13,4,1)="0",0,1)</f>
        <v>0</v>
      </c>
      <c r="AN13" s="45">
        <f t="shared" ref="AN13:AN21" si="59">IF(MID(G13,3,1)="0",0,1)</f>
        <v>0</v>
      </c>
      <c r="AO13" s="45">
        <f t="shared" ref="AO13:AO21" si="60">IF(MID(G13,2,1)="0",0,1)</f>
        <v>0</v>
      </c>
      <c r="AP13" s="45">
        <f t="shared" ref="AP13:AP21" si="61">IF(MID(G13,1,1)="0",0,1)</f>
        <v>0</v>
      </c>
      <c r="AQ13" s="91">
        <f t="shared" si="25"/>
        <v>106496</v>
      </c>
      <c r="AR13" s="44" t="str">
        <f t="shared" ref="AR13:AR21" si="62">IF(K13=1,$AR$11&amp;",","")</f>
        <v/>
      </c>
      <c r="AS13" s="44" t="str">
        <f t="shared" ref="AS13:AS21" si="63">IF(L13=1,$AS$11&amp;",","")</f>
        <v/>
      </c>
      <c r="AT13" s="44" t="str">
        <f t="shared" ref="AT13:AT21" si="64">IF(M13=1,$AT$11&amp;",","")</f>
        <v/>
      </c>
      <c r="AU13" s="44" t="str">
        <f t="shared" ref="AU13:AU21" si="65">IF(N13=1,$AU$11&amp;",","")</f>
        <v/>
      </c>
      <c r="AV13" s="44" t="str">
        <f t="shared" ref="AV13:AV21" si="66">IF(O13=1,$AV$11&amp;",","")</f>
        <v/>
      </c>
      <c r="AW13" s="44" t="str">
        <f t="shared" ref="AW13:AW21" si="67">IF(P13=1,$AW$11&amp;",","")</f>
        <v/>
      </c>
      <c r="AX13" s="44" t="str">
        <f t="shared" ref="AX13:AX21" si="68">IF(Q13=1,$AX$11&amp;",","")</f>
        <v/>
      </c>
      <c r="AY13" s="44" t="str">
        <f t="shared" ref="AY13:AY21" si="69">IF(R13=1,$AY$11&amp;",","")</f>
        <v/>
      </c>
      <c r="AZ13" s="44" t="str">
        <f t="shared" ref="AZ13:AZ21" si="70">IF(S13=1,$AZ$11&amp;",","")</f>
        <v/>
      </c>
      <c r="BA13" s="44" t="str">
        <f t="shared" ref="BA13:BA21" si="71">IF(T13=1,$BA$11&amp;",","")</f>
        <v/>
      </c>
      <c r="BB13" s="44" t="str">
        <f t="shared" ref="BB13:BB21" si="72">IF(U13=1,$BB$11&amp;",","")</f>
        <v/>
      </c>
      <c r="BC13" s="44" t="str">
        <f t="shared" ref="BC13:BC21" si="73">IF(V13=1,$BC$11&amp;",","")</f>
        <v/>
      </c>
      <c r="BD13" s="44" t="str">
        <f t="shared" ref="BD13:BD21" si="74">IF(W13=1,$BD$11&amp;",","")</f>
        <v/>
      </c>
      <c r="BE13" s="44" t="str">
        <f t="shared" ref="BE13:BE21" si="75">IF(X13=1,$BE$11&amp;",","")</f>
        <v>14,</v>
      </c>
      <c r="BF13" s="44" t="str">
        <f t="shared" ref="BF13:BF21" si="76">IF(Y13=1,$BF$11&amp;",","")</f>
        <v/>
      </c>
      <c r="BG13" s="44" t="str">
        <f t="shared" ref="BG13:BG21" si="77">IF(Z13=1,$BG$11&amp;",","")</f>
        <v>16,</v>
      </c>
      <c r="BH13" s="44" t="str">
        <f t="shared" ref="BH13:BH21" si="78">IF(AA13=1,$BH$11&amp;",","")</f>
        <v>17,</v>
      </c>
      <c r="BI13" s="44" t="str">
        <f t="shared" ref="BI13:BI21" si="79">IF(AB13=1,$BI$11&amp;",","")</f>
        <v/>
      </c>
      <c r="BJ13" s="44" t="str">
        <f t="shared" ref="BJ13:BJ21" si="80">IF(AC13=1,$BJ$11&amp;",","")</f>
        <v/>
      </c>
      <c r="BK13" s="44" t="str">
        <f t="shared" ref="BK13:BK21" si="81">IF(AD13=1,$BK$11&amp;",","")</f>
        <v/>
      </c>
      <c r="BL13" s="44" t="str">
        <f t="shared" ref="BL13:BL21" si="82">IF(AE13=1,$BL$11&amp;",","")</f>
        <v/>
      </c>
      <c r="BM13" s="44" t="str">
        <f t="shared" ref="BM13:BM21" si="83">IF(AF13=1,$BM$11&amp;",","")</f>
        <v/>
      </c>
      <c r="BN13" s="44" t="str">
        <f t="shared" ref="BN13:BN21" si="84">IF(AG13=1,$BN$11&amp;",","")</f>
        <v/>
      </c>
      <c r="BO13" s="44" t="str">
        <f t="shared" ref="BO13:BO21" si="85">IF(AH13=1,$BO$11&amp;",","")</f>
        <v/>
      </c>
      <c r="BP13" s="44" t="str">
        <f t="shared" ref="BP13:BP21" si="86">IF(AI13=1,$BP$11&amp;",","")</f>
        <v/>
      </c>
      <c r="BQ13" s="44" t="str">
        <f t="shared" ref="BQ13:BQ21" si="87">IF(AJ13=1,$BQ$11&amp;",","")</f>
        <v/>
      </c>
      <c r="BR13" s="44" t="str">
        <f t="shared" ref="BR13:BR21" si="88">IF(AK13=1,$BR$11&amp;",","")</f>
        <v/>
      </c>
      <c r="BS13" s="44" t="str">
        <f t="shared" ref="BS13:BS21" si="89">IF(AL13=1,$BS$11&amp;",","")</f>
        <v/>
      </c>
      <c r="BT13" s="44" t="str">
        <f t="shared" ref="BT13:BT21" si="90">IF(AM13=1,$BT$11&amp;",","")</f>
        <v/>
      </c>
      <c r="BU13" s="44" t="str">
        <f t="shared" ref="BU13:BU21" si="91">IF(AN13=1,$BU$11&amp;",","")</f>
        <v/>
      </c>
      <c r="BV13" s="44" t="str">
        <f t="shared" ref="BV13:BV21" si="92">IF(AO13=1,$BV$11&amp;",","")</f>
        <v/>
      </c>
      <c r="BW13" s="44" t="str">
        <f t="shared" ref="BW13:BW21" si="93">IF(AP13=1,$BW$11,"")</f>
        <v/>
      </c>
      <c r="BX13" s="39">
        <f t="shared" ref="BX13:BX21" si="94">+AQ13</f>
        <v>106496</v>
      </c>
      <c r="BY13" s="64" t="str">
        <f t="shared" ref="BY13:BY21" si="95">LEFT(TRIM(CONCATENATE(AR13," ",AS13," ",AT13," ",AU13," ",AV13," ",AW13," ",AX13," ",AY13," ",AZ13," ",BA13," ",BB13," ",BC13," ",BD13," ",BE13," ",BF13," ",BG13," ",BH13," ",BI13," ",BJ13," ",BK13," ",BL13," ",BM13," ",BN13," ",BO13," ",BP13," ",BQ13," ",BR13," ",BS13," ",BT13," ",BU13," ",BV13," ",BW13)),LEN(TRIM(CONCATENATE(AR13," ",AS13," ",AT13," ",AU13," ",AV13," ",AW13," ",AX13," ",AY13," ",AZ13," ",BA13," ",BB13," ",BC13," ",BD13," ",BE13," ",BF13," ",BG13," ",BH13," ",BI13," ",BJ13," ",BK13," ",BL13," ",BM13," ",BN13," ",BO13," ",BP13," ",BQ13," ",BR13," ",BS13," ",BT13," ",BU13," ",BV13," ",BW13)))-1)</f>
        <v>14, 16, 17</v>
      </c>
      <c r="BZ13" s="21">
        <f t="shared" ref="BZ13:BZ21" si="96">SUM(K13:AP13)</f>
        <v>3</v>
      </c>
      <c r="CA13" s="3">
        <f t="shared" ref="CA13:CA21" si="97">SUMPRODUCT($K$8:$AP$8,K13:AP13)+$CA$12</f>
        <v>13.3672</v>
      </c>
    </row>
    <row r="14" spans="1:79">
      <c r="F14" s="90">
        <v>106497</v>
      </c>
      <c r="G14" s="6" t="str">
        <f t="shared" si="26"/>
        <v>00000000</v>
      </c>
      <c r="H14" s="6" t="str">
        <f t="shared" si="27"/>
        <v>00000001</v>
      </c>
      <c r="I14" s="6" t="str">
        <f t="shared" si="28"/>
        <v>10100000</v>
      </c>
      <c r="J14" s="6" t="str">
        <f t="shared" si="29"/>
        <v>00000001</v>
      </c>
      <c r="K14" s="4">
        <f t="shared" si="30"/>
        <v>1</v>
      </c>
      <c r="L14" s="4">
        <f t="shared" si="31"/>
        <v>0</v>
      </c>
      <c r="M14" s="4">
        <f t="shared" si="32"/>
        <v>0</v>
      </c>
      <c r="N14" s="4">
        <f t="shared" si="33"/>
        <v>0</v>
      </c>
      <c r="O14" s="4">
        <f t="shared" si="34"/>
        <v>0</v>
      </c>
      <c r="P14" s="4">
        <f t="shared" si="35"/>
        <v>0</v>
      </c>
      <c r="Q14" s="4">
        <f t="shared" si="36"/>
        <v>0</v>
      </c>
      <c r="R14" s="4">
        <f t="shared" si="37"/>
        <v>0</v>
      </c>
      <c r="S14" s="4">
        <f t="shared" si="38"/>
        <v>0</v>
      </c>
      <c r="T14" s="4">
        <f t="shared" si="39"/>
        <v>0</v>
      </c>
      <c r="U14" s="4">
        <f t="shared" si="40"/>
        <v>0</v>
      </c>
      <c r="V14" s="4">
        <f t="shared" si="41"/>
        <v>0</v>
      </c>
      <c r="W14" s="45">
        <f t="shared" si="42"/>
        <v>0</v>
      </c>
      <c r="X14" s="45">
        <f t="shared" si="43"/>
        <v>1</v>
      </c>
      <c r="Y14" s="45">
        <f t="shared" si="44"/>
        <v>0</v>
      </c>
      <c r="Z14" s="45">
        <f t="shared" si="45"/>
        <v>1</v>
      </c>
      <c r="AA14" s="45">
        <f t="shared" si="46"/>
        <v>1</v>
      </c>
      <c r="AB14" s="45">
        <f t="shared" si="47"/>
        <v>0</v>
      </c>
      <c r="AC14" s="45">
        <f t="shared" si="48"/>
        <v>0</v>
      </c>
      <c r="AD14" s="45">
        <f t="shared" si="49"/>
        <v>0</v>
      </c>
      <c r="AE14" s="45">
        <f t="shared" si="50"/>
        <v>0</v>
      </c>
      <c r="AF14" s="45">
        <f t="shared" si="51"/>
        <v>0</v>
      </c>
      <c r="AG14" s="45">
        <f t="shared" si="52"/>
        <v>0</v>
      </c>
      <c r="AH14" s="45">
        <f t="shared" si="53"/>
        <v>0</v>
      </c>
      <c r="AI14" s="45">
        <f t="shared" si="54"/>
        <v>0</v>
      </c>
      <c r="AJ14" s="45">
        <f t="shared" si="55"/>
        <v>0</v>
      </c>
      <c r="AK14" s="45">
        <f t="shared" si="56"/>
        <v>0</v>
      </c>
      <c r="AL14" s="45">
        <f t="shared" si="57"/>
        <v>0</v>
      </c>
      <c r="AM14" s="45">
        <f t="shared" si="58"/>
        <v>0</v>
      </c>
      <c r="AN14" s="45">
        <f t="shared" si="59"/>
        <v>0</v>
      </c>
      <c r="AO14" s="45">
        <f t="shared" si="60"/>
        <v>0</v>
      </c>
      <c r="AP14" s="45">
        <f t="shared" si="61"/>
        <v>0</v>
      </c>
      <c r="AQ14" s="91">
        <f t="shared" si="25"/>
        <v>106497</v>
      </c>
      <c r="AR14" s="44" t="str">
        <f t="shared" si="62"/>
        <v>1,</v>
      </c>
      <c r="AS14" s="44" t="str">
        <f t="shared" si="63"/>
        <v/>
      </c>
      <c r="AT14" s="44" t="str">
        <f t="shared" si="64"/>
        <v/>
      </c>
      <c r="AU14" s="44" t="str">
        <f t="shared" si="65"/>
        <v/>
      </c>
      <c r="AV14" s="44" t="str">
        <f t="shared" si="66"/>
        <v/>
      </c>
      <c r="AW14" s="44" t="str">
        <f t="shared" si="67"/>
        <v/>
      </c>
      <c r="AX14" s="44" t="str">
        <f t="shared" si="68"/>
        <v/>
      </c>
      <c r="AY14" s="44" t="str">
        <f t="shared" si="69"/>
        <v/>
      </c>
      <c r="AZ14" s="44" t="str">
        <f t="shared" si="70"/>
        <v/>
      </c>
      <c r="BA14" s="44" t="str">
        <f t="shared" si="71"/>
        <v/>
      </c>
      <c r="BB14" s="44" t="str">
        <f t="shared" si="72"/>
        <v/>
      </c>
      <c r="BC14" s="44" t="str">
        <f t="shared" si="73"/>
        <v/>
      </c>
      <c r="BD14" s="44" t="str">
        <f t="shared" si="74"/>
        <v/>
      </c>
      <c r="BE14" s="44" t="str">
        <f t="shared" si="75"/>
        <v>14,</v>
      </c>
      <c r="BF14" s="44" t="str">
        <f t="shared" si="76"/>
        <v/>
      </c>
      <c r="BG14" s="44" t="str">
        <f t="shared" si="77"/>
        <v>16,</v>
      </c>
      <c r="BH14" s="44" t="str">
        <f t="shared" si="78"/>
        <v>17,</v>
      </c>
      <c r="BI14" s="44" t="str">
        <f t="shared" si="79"/>
        <v/>
      </c>
      <c r="BJ14" s="44" t="str">
        <f t="shared" si="80"/>
        <v/>
      </c>
      <c r="BK14" s="44" t="str">
        <f t="shared" si="81"/>
        <v/>
      </c>
      <c r="BL14" s="44" t="str">
        <f t="shared" si="82"/>
        <v/>
      </c>
      <c r="BM14" s="44" t="str">
        <f t="shared" si="83"/>
        <v/>
      </c>
      <c r="BN14" s="44" t="str">
        <f t="shared" si="84"/>
        <v/>
      </c>
      <c r="BO14" s="44" t="str">
        <f t="shared" si="85"/>
        <v/>
      </c>
      <c r="BP14" s="44" t="str">
        <f t="shared" si="86"/>
        <v/>
      </c>
      <c r="BQ14" s="44" t="str">
        <f t="shared" si="87"/>
        <v/>
      </c>
      <c r="BR14" s="44" t="str">
        <f t="shared" si="88"/>
        <v/>
      </c>
      <c r="BS14" s="44" t="str">
        <f t="shared" si="89"/>
        <v/>
      </c>
      <c r="BT14" s="44" t="str">
        <f t="shared" si="90"/>
        <v/>
      </c>
      <c r="BU14" s="44" t="str">
        <f t="shared" si="91"/>
        <v/>
      </c>
      <c r="BV14" s="44" t="str">
        <f t="shared" si="92"/>
        <v/>
      </c>
      <c r="BW14" s="44" t="str">
        <f t="shared" si="93"/>
        <v/>
      </c>
      <c r="BX14" s="39">
        <f t="shared" si="94"/>
        <v>106497</v>
      </c>
      <c r="BY14" s="64" t="str">
        <f t="shared" si="95"/>
        <v>1, 14, 16, 17</v>
      </c>
      <c r="BZ14" s="21">
        <f t="shared" si="96"/>
        <v>4</v>
      </c>
      <c r="CA14" s="3">
        <f t="shared" si="97"/>
        <v>13.6472</v>
      </c>
    </row>
    <row r="15" spans="1:79">
      <c r="F15" s="90">
        <v>106498</v>
      </c>
      <c r="G15" s="6" t="str">
        <f t="shared" si="26"/>
        <v>00000000</v>
      </c>
      <c r="H15" s="6" t="str">
        <f t="shared" si="27"/>
        <v>00000001</v>
      </c>
      <c r="I15" s="6" t="str">
        <f t="shared" si="28"/>
        <v>10100000</v>
      </c>
      <c r="J15" s="6" t="str">
        <f t="shared" si="29"/>
        <v>00000010</v>
      </c>
      <c r="K15" s="4">
        <f t="shared" si="30"/>
        <v>0</v>
      </c>
      <c r="L15" s="4">
        <f t="shared" si="31"/>
        <v>1</v>
      </c>
      <c r="M15" s="4">
        <f t="shared" si="32"/>
        <v>0</v>
      </c>
      <c r="N15" s="4">
        <f t="shared" si="33"/>
        <v>0</v>
      </c>
      <c r="O15" s="4">
        <f t="shared" si="34"/>
        <v>0</v>
      </c>
      <c r="P15" s="4">
        <f t="shared" si="35"/>
        <v>0</v>
      </c>
      <c r="Q15" s="4">
        <f t="shared" si="36"/>
        <v>0</v>
      </c>
      <c r="R15" s="4">
        <f t="shared" si="37"/>
        <v>0</v>
      </c>
      <c r="S15" s="4">
        <f t="shared" si="38"/>
        <v>0</v>
      </c>
      <c r="T15" s="4">
        <f t="shared" si="39"/>
        <v>0</v>
      </c>
      <c r="U15" s="4">
        <f t="shared" si="40"/>
        <v>0</v>
      </c>
      <c r="V15" s="4">
        <f t="shared" si="41"/>
        <v>0</v>
      </c>
      <c r="W15" s="45">
        <f t="shared" si="42"/>
        <v>0</v>
      </c>
      <c r="X15" s="45">
        <f t="shared" si="43"/>
        <v>1</v>
      </c>
      <c r="Y15" s="45">
        <f t="shared" si="44"/>
        <v>0</v>
      </c>
      <c r="Z15" s="45">
        <f t="shared" si="45"/>
        <v>1</v>
      </c>
      <c r="AA15" s="45">
        <f t="shared" si="46"/>
        <v>1</v>
      </c>
      <c r="AB15" s="45">
        <f t="shared" si="47"/>
        <v>0</v>
      </c>
      <c r="AC15" s="45">
        <f t="shared" si="48"/>
        <v>0</v>
      </c>
      <c r="AD15" s="45">
        <f t="shared" si="49"/>
        <v>0</v>
      </c>
      <c r="AE15" s="45">
        <f t="shared" si="50"/>
        <v>0</v>
      </c>
      <c r="AF15" s="45">
        <f t="shared" si="51"/>
        <v>0</v>
      </c>
      <c r="AG15" s="45">
        <f t="shared" si="52"/>
        <v>0</v>
      </c>
      <c r="AH15" s="45">
        <f t="shared" si="53"/>
        <v>0</v>
      </c>
      <c r="AI15" s="45">
        <f t="shared" si="54"/>
        <v>0</v>
      </c>
      <c r="AJ15" s="45">
        <f t="shared" si="55"/>
        <v>0</v>
      </c>
      <c r="AK15" s="45">
        <f t="shared" si="56"/>
        <v>0</v>
      </c>
      <c r="AL15" s="45">
        <f t="shared" si="57"/>
        <v>0</v>
      </c>
      <c r="AM15" s="45">
        <f t="shared" si="58"/>
        <v>0</v>
      </c>
      <c r="AN15" s="45">
        <f t="shared" si="59"/>
        <v>0</v>
      </c>
      <c r="AO15" s="45">
        <f t="shared" si="60"/>
        <v>0</v>
      </c>
      <c r="AP15" s="45">
        <f t="shared" si="61"/>
        <v>0</v>
      </c>
      <c r="AQ15" s="91">
        <f t="shared" si="25"/>
        <v>106498</v>
      </c>
      <c r="AR15" s="44" t="str">
        <f t="shared" si="62"/>
        <v/>
      </c>
      <c r="AS15" s="44" t="str">
        <f t="shared" si="63"/>
        <v>2,</v>
      </c>
      <c r="AT15" s="44" t="str">
        <f t="shared" si="64"/>
        <v/>
      </c>
      <c r="AU15" s="44" t="str">
        <f t="shared" si="65"/>
        <v/>
      </c>
      <c r="AV15" s="44" t="str">
        <f t="shared" si="66"/>
        <v/>
      </c>
      <c r="AW15" s="44" t="str">
        <f t="shared" si="67"/>
        <v/>
      </c>
      <c r="AX15" s="44" t="str">
        <f t="shared" si="68"/>
        <v/>
      </c>
      <c r="AY15" s="44" t="str">
        <f t="shared" si="69"/>
        <v/>
      </c>
      <c r="AZ15" s="44" t="str">
        <f t="shared" si="70"/>
        <v/>
      </c>
      <c r="BA15" s="44" t="str">
        <f t="shared" si="71"/>
        <v/>
      </c>
      <c r="BB15" s="44" t="str">
        <f t="shared" si="72"/>
        <v/>
      </c>
      <c r="BC15" s="44" t="str">
        <f t="shared" si="73"/>
        <v/>
      </c>
      <c r="BD15" s="44" t="str">
        <f t="shared" si="74"/>
        <v/>
      </c>
      <c r="BE15" s="44" t="str">
        <f t="shared" si="75"/>
        <v>14,</v>
      </c>
      <c r="BF15" s="44" t="str">
        <f t="shared" si="76"/>
        <v/>
      </c>
      <c r="BG15" s="44" t="str">
        <f t="shared" si="77"/>
        <v>16,</v>
      </c>
      <c r="BH15" s="44" t="str">
        <f t="shared" si="78"/>
        <v>17,</v>
      </c>
      <c r="BI15" s="44" t="str">
        <f t="shared" si="79"/>
        <v/>
      </c>
      <c r="BJ15" s="44" t="str">
        <f t="shared" si="80"/>
        <v/>
      </c>
      <c r="BK15" s="44" t="str">
        <f t="shared" si="81"/>
        <v/>
      </c>
      <c r="BL15" s="44" t="str">
        <f t="shared" si="82"/>
        <v/>
      </c>
      <c r="BM15" s="44" t="str">
        <f t="shared" si="83"/>
        <v/>
      </c>
      <c r="BN15" s="44" t="str">
        <f t="shared" si="84"/>
        <v/>
      </c>
      <c r="BO15" s="44" t="str">
        <f t="shared" si="85"/>
        <v/>
      </c>
      <c r="BP15" s="44" t="str">
        <f t="shared" si="86"/>
        <v/>
      </c>
      <c r="BQ15" s="44" t="str">
        <f t="shared" si="87"/>
        <v/>
      </c>
      <c r="BR15" s="44" t="str">
        <f t="shared" si="88"/>
        <v/>
      </c>
      <c r="BS15" s="44" t="str">
        <f t="shared" si="89"/>
        <v/>
      </c>
      <c r="BT15" s="44" t="str">
        <f t="shared" si="90"/>
        <v/>
      </c>
      <c r="BU15" s="44" t="str">
        <f t="shared" si="91"/>
        <v/>
      </c>
      <c r="BV15" s="44" t="str">
        <f t="shared" si="92"/>
        <v/>
      </c>
      <c r="BW15" s="44" t="str">
        <f t="shared" si="93"/>
        <v/>
      </c>
      <c r="BX15" s="39">
        <f t="shared" si="94"/>
        <v>106498</v>
      </c>
      <c r="BY15" s="64" t="str">
        <f t="shared" si="95"/>
        <v>2, 14, 16, 17</v>
      </c>
      <c r="BZ15" s="21">
        <f t="shared" si="96"/>
        <v>4</v>
      </c>
      <c r="CA15" s="3">
        <f t="shared" si="97"/>
        <v>13.719200000000001</v>
      </c>
    </row>
    <row r="16" spans="1:79">
      <c r="F16" s="90">
        <v>106499</v>
      </c>
      <c r="G16" s="6" t="str">
        <f t="shared" si="26"/>
        <v>00000000</v>
      </c>
      <c r="H16" s="6" t="str">
        <f t="shared" si="27"/>
        <v>00000001</v>
      </c>
      <c r="I16" s="6" t="str">
        <f t="shared" si="28"/>
        <v>10100000</v>
      </c>
      <c r="J16" s="6" t="str">
        <f t="shared" si="29"/>
        <v>00000011</v>
      </c>
      <c r="K16" s="4">
        <f t="shared" si="30"/>
        <v>1</v>
      </c>
      <c r="L16" s="4">
        <f t="shared" si="31"/>
        <v>1</v>
      </c>
      <c r="M16" s="4">
        <f t="shared" si="32"/>
        <v>0</v>
      </c>
      <c r="N16" s="4">
        <f t="shared" si="33"/>
        <v>0</v>
      </c>
      <c r="O16" s="4">
        <f t="shared" si="34"/>
        <v>0</v>
      </c>
      <c r="P16" s="4">
        <f t="shared" si="35"/>
        <v>0</v>
      </c>
      <c r="Q16" s="4">
        <f t="shared" si="36"/>
        <v>0</v>
      </c>
      <c r="R16" s="4">
        <f t="shared" si="37"/>
        <v>0</v>
      </c>
      <c r="S16" s="4">
        <f t="shared" si="38"/>
        <v>0</v>
      </c>
      <c r="T16" s="4">
        <f t="shared" si="39"/>
        <v>0</v>
      </c>
      <c r="U16" s="4">
        <f t="shared" si="40"/>
        <v>0</v>
      </c>
      <c r="V16" s="4">
        <f t="shared" si="41"/>
        <v>0</v>
      </c>
      <c r="W16" s="45">
        <f t="shared" si="42"/>
        <v>0</v>
      </c>
      <c r="X16" s="45">
        <f t="shared" si="43"/>
        <v>1</v>
      </c>
      <c r="Y16" s="45">
        <f t="shared" si="44"/>
        <v>0</v>
      </c>
      <c r="Z16" s="45">
        <f t="shared" si="45"/>
        <v>1</v>
      </c>
      <c r="AA16" s="45">
        <f t="shared" si="46"/>
        <v>1</v>
      </c>
      <c r="AB16" s="45">
        <f t="shared" si="47"/>
        <v>0</v>
      </c>
      <c r="AC16" s="45">
        <f t="shared" si="48"/>
        <v>0</v>
      </c>
      <c r="AD16" s="45">
        <f t="shared" si="49"/>
        <v>0</v>
      </c>
      <c r="AE16" s="45">
        <f t="shared" si="50"/>
        <v>0</v>
      </c>
      <c r="AF16" s="45">
        <f t="shared" si="51"/>
        <v>0</v>
      </c>
      <c r="AG16" s="45">
        <f t="shared" si="52"/>
        <v>0</v>
      </c>
      <c r="AH16" s="45">
        <f t="shared" si="53"/>
        <v>0</v>
      </c>
      <c r="AI16" s="45">
        <f t="shared" si="54"/>
        <v>0</v>
      </c>
      <c r="AJ16" s="45">
        <f t="shared" si="55"/>
        <v>0</v>
      </c>
      <c r="AK16" s="45">
        <f t="shared" si="56"/>
        <v>0</v>
      </c>
      <c r="AL16" s="45">
        <f t="shared" si="57"/>
        <v>0</v>
      </c>
      <c r="AM16" s="45">
        <f t="shared" si="58"/>
        <v>0</v>
      </c>
      <c r="AN16" s="45">
        <f t="shared" si="59"/>
        <v>0</v>
      </c>
      <c r="AO16" s="45">
        <f t="shared" si="60"/>
        <v>0</v>
      </c>
      <c r="AP16" s="45">
        <f t="shared" si="61"/>
        <v>0</v>
      </c>
      <c r="AQ16" s="91">
        <f t="shared" si="25"/>
        <v>106499</v>
      </c>
      <c r="AR16" s="44" t="str">
        <f t="shared" si="62"/>
        <v>1,</v>
      </c>
      <c r="AS16" s="44" t="str">
        <f t="shared" si="63"/>
        <v>2,</v>
      </c>
      <c r="AT16" s="44" t="str">
        <f t="shared" si="64"/>
        <v/>
      </c>
      <c r="AU16" s="44" t="str">
        <f t="shared" si="65"/>
        <v/>
      </c>
      <c r="AV16" s="44" t="str">
        <f t="shared" si="66"/>
        <v/>
      </c>
      <c r="AW16" s="44" t="str">
        <f t="shared" si="67"/>
        <v/>
      </c>
      <c r="AX16" s="44" t="str">
        <f t="shared" si="68"/>
        <v/>
      </c>
      <c r="AY16" s="44" t="str">
        <f t="shared" si="69"/>
        <v/>
      </c>
      <c r="AZ16" s="44" t="str">
        <f t="shared" si="70"/>
        <v/>
      </c>
      <c r="BA16" s="44" t="str">
        <f t="shared" si="71"/>
        <v/>
      </c>
      <c r="BB16" s="44" t="str">
        <f t="shared" si="72"/>
        <v/>
      </c>
      <c r="BC16" s="44" t="str">
        <f t="shared" si="73"/>
        <v/>
      </c>
      <c r="BD16" s="44" t="str">
        <f t="shared" si="74"/>
        <v/>
      </c>
      <c r="BE16" s="44" t="str">
        <f t="shared" si="75"/>
        <v>14,</v>
      </c>
      <c r="BF16" s="44" t="str">
        <f t="shared" si="76"/>
        <v/>
      </c>
      <c r="BG16" s="44" t="str">
        <f t="shared" si="77"/>
        <v>16,</v>
      </c>
      <c r="BH16" s="44" t="str">
        <f t="shared" si="78"/>
        <v>17,</v>
      </c>
      <c r="BI16" s="44" t="str">
        <f t="shared" si="79"/>
        <v/>
      </c>
      <c r="BJ16" s="44" t="str">
        <f t="shared" si="80"/>
        <v/>
      </c>
      <c r="BK16" s="44" t="str">
        <f t="shared" si="81"/>
        <v/>
      </c>
      <c r="BL16" s="44" t="str">
        <f t="shared" si="82"/>
        <v/>
      </c>
      <c r="BM16" s="44" t="str">
        <f t="shared" si="83"/>
        <v/>
      </c>
      <c r="BN16" s="44" t="str">
        <f t="shared" si="84"/>
        <v/>
      </c>
      <c r="BO16" s="44" t="str">
        <f t="shared" si="85"/>
        <v/>
      </c>
      <c r="BP16" s="44" t="str">
        <f t="shared" si="86"/>
        <v/>
      </c>
      <c r="BQ16" s="44" t="str">
        <f t="shared" si="87"/>
        <v/>
      </c>
      <c r="BR16" s="44" t="str">
        <f t="shared" si="88"/>
        <v/>
      </c>
      <c r="BS16" s="44" t="str">
        <f t="shared" si="89"/>
        <v/>
      </c>
      <c r="BT16" s="44" t="str">
        <f t="shared" si="90"/>
        <v/>
      </c>
      <c r="BU16" s="44" t="str">
        <f t="shared" si="91"/>
        <v/>
      </c>
      <c r="BV16" s="44" t="str">
        <f t="shared" si="92"/>
        <v/>
      </c>
      <c r="BW16" s="44" t="str">
        <f t="shared" si="93"/>
        <v/>
      </c>
      <c r="BX16" s="39">
        <f t="shared" si="94"/>
        <v>106499</v>
      </c>
      <c r="BY16" s="64" t="str">
        <f t="shared" si="95"/>
        <v>1, 2, 14, 16, 17</v>
      </c>
      <c r="BZ16" s="21">
        <f t="shared" si="96"/>
        <v>5</v>
      </c>
      <c r="CA16" s="3">
        <f t="shared" si="97"/>
        <v>13.9992</v>
      </c>
    </row>
    <row r="17" spans="6:80">
      <c r="F17" s="90">
        <v>106500</v>
      </c>
      <c r="G17" s="6" t="str">
        <f t="shared" si="26"/>
        <v>00000000</v>
      </c>
      <c r="H17" s="6" t="str">
        <f t="shared" si="27"/>
        <v>00000001</v>
      </c>
      <c r="I17" s="6" t="str">
        <f t="shared" si="28"/>
        <v>10100000</v>
      </c>
      <c r="J17" s="6" t="str">
        <f t="shared" si="29"/>
        <v>00000100</v>
      </c>
      <c r="K17" s="4">
        <f t="shared" si="30"/>
        <v>0</v>
      </c>
      <c r="L17" s="4">
        <f t="shared" si="31"/>
        <v>0</v>
      </c>
      <c r="M17" s="4">
        <f t="shared" si="32"/>
        <v>1</v>
      </c>
      <c r="N17" s="4">
        <f t="shared" si="33"/>
        <v>0</v>
      </c>
      <c r="O17" s="4">
        <f t="shared" si="34"/>
        <v>0</v>
      </c>
      <c r="P17" s="4">
        <f t="shared" si="35"/>
        <v>0</v>
      </c>
      <c r="Q17" s="4">
        <f t="shared" si="36"/>
        <v>0</v>
      </c>
      <c r="R17" s="4">
        <f t="shared" si="37"/>
        <v>0</v>
      </c>
      <c r="S17" s="4">
        <f t="shared" si="38"/>
        <v>0</v>
      </c>
      <c r="T17" s="4">
        <f t="shared" si="39"/>
        <v>0</v>
      </c>
      <c r="U17" s="4">
        <f t="shared" si="40"/>
        <v>0</v>
      </c>
      <c r="V17" s="4">
        <f t="shared" si="41"/>
        <v>0</v>
      </c>
      <c r="W17" s="45">
        <f t="shared" si="42"/>
        <v>0</v>
      </c>
      <c r="X17" s="45">
        <f t="shared" si="43"/>
        <v>1</v>
      </c>
      <c r="Y17" s="45">
        <f t="shared" si="44"/>
        <v>0</v>
      </c>
      <c r="Z17" s="45">
        <f t="shared" si="45"/>
        <v>1</v>
      </c>
      <c r="AA17" s="45">
        <f t="shared" si="46"/>
        <v>1</v>
      </c>
      <c r="AB17" s="45">
        <f t="shared" si="47"/>
        <v>0</v>
      </c>
      <c r="AC17" s="45">
        <f t="shared" si="48"/>
        <v>0</v>
      </c>
      <c r="AD17" s="45">
        <f t="shared" si="49"/>
        <v>0</v>
      </c>
      <c r="AE17" s="45">
        <f t="shared" si="50"/>
        <v>0</v>
      </c>
      <c r="AF17" s="45">
        <f t="shared" si="51"/>
        <v>0</v>
      </c>
      <c r="AG17" s="45">
        <f t="shared" si="52"/>
        <v>0</v>
      </c>
      <c r="AH17" s="45">
        <f t="shared" si="53"/>
        <v>0</v>
      </c>
      <c r="AI17" s="45">
        <f t="shared" si="54"/>
        <v>0</v>
      </c>
      <c r="AJ17" s="45">
        <f t="shared" si="55"/>
        <v>0</v>
      </c>
      <c r="AK17" s="45">
        <f t="shared" si="56"/>
        <v>0</v>
      </c>
      <c r="AL17" s="45">
        <f t="shared" si="57"/>
        <v>0</v>
      </c>
      <c r="AM17" s="45">
        <f t="shared" si="58"/>
        <v>0</v>
      </c>
      <c r="AN17" s="45">
        <f t="shared" si="59"/>
        <v>0</v>
      </c>
      <c r="AO17" s="45">
        <f t="shared" si="60"/>
        <v>0</v>
      </c>
      <c r="AP17" s="45">
        <f t="shared" si="61"/>
        <v>0</v>
      </c>
      <c r="AQ17" s="91">
        <f t="shared" si="25"/>
        <v>106500</v>
      </c>
      <c r="AR17" s="44" t="str">
        <f t="shared" si="62"/>
        <v/>
      </c>
      <c r="AS17" s="44" t="str">
        <f t="shared" si="63"/>
        <v/>
      </c>
      <c r="AT17" s="44" t="str">
        <f t="shared" si="64"/>
        <v>3,</v>
      </c>
      <c r="AU17" s="44" t="str">
        <f t="shared" si="65"/>
        <v/>
      </c>
      <c r="AV17" s="44" t="str">
        <f t="shared" si="66"/>
        <v/>
      </c>
      <c r="AW17" s="44" t="str">
        <f t="shared" si="67"/>
        <v/>
      </c>
      <c r="AX17" s="44" t="str">
        <f t="shared" si="68"/>
        <v/>
      </c>
      <c r="AY17" s="44" t="str">
        <f t="shared" si="69"/>
        <v/>
      </c>
      <c r="AZ17" s="44" t="str">
        <f t="shared" si="70"/>
        <v/>
      </c>
      <c r="BA17" s="44" t="str">
        <f t="shared" si="71"/>
        <v/>
      </c>
      <c r="BB17" s="44" t="str">
        <f t="shared" si="72"/>
        <v/>
      </c>
      <c r="BC17" s="44" t="str">
        <f t="shared" si="73"/>
        <v/>
      </c>
      <c r="BD17" s="44" t="str">
        <f t="shared" si="74"/>
        <v/>
      </c>
      <c r="BE17" s="44" t="str">
        <f t="shared" si="75"/>
        <v>14,</v>
      </c>
      <c r="BF17" s="44" t="str">
        <f t="shared" si="76"/>
        <v/>
      </c>
      <c r="BG17" s="44" t="str">
        <f t="shared" si="77"/>
        <v>16,</v>
      </c>
      <c r="BH17" s="44" t="str">
        <f t="shared" si="78"/>
        <v>17,</v>
      </c>
      <c r="BI17" s="44" t="str">
        <f t="shared" si="79"/>
        <v/>
      </c>
      <c r="BJ17" s="44" t="str">
        <f t="shared" si="80"/>
        <v/>
      </c>
      <c r="BK17" s="44" t="str">
        <f t="shared" si="81"/>
        <v/>
      </c>
      <c r="BL17" s="44" t="str">
        <f t="shared" si="82"/>
        <v/>
      </c>
      <c r="BM17" s="44" t="str">
        <f t="shared" si="83"/>
        <v/>
      </c>
      <c r="BN17" s="44" t="str">
        <f t="shared" si="84"/>
        <v/>
      </c>
      <c r="BO17" s="44" t="str">
        <f t="shared" si="85"/>
        <v/>
      </c>
      <c r="BP17" s="44" t="str">
        <f t="shared" si="86"/>
        <v/>
      </c>
      <c r="BQ17" s="44" t="str">
        <f t="shared" si="87"/>
        <v/>
      </c>
      <c r="BR17" s="44" t="str">
        <f t="shared" si="88"/>
        <v/>
      </c>
      <c r="BS17" s="44" t="str">
        <f t="shared" si="89"/>
        <v/>
      </c>
      <c r="BT17" s="44" t="str">
        <f t="shared" si="90"/>
        <v/>
      </c>
      <c r="BU17" s="44" t="str">
        <f t="shared" si="91"/>
        <v/>
      </c>
      <c r="BV17" s="44" t="str">
        <f t="shared" si="92"/>
        <v/>
      </c>
      <c r="BW17" s="44" t="str">
        <f t="shared" si="93"/>
        <v/>
      </c>
      <c r="BX17" s="39">
        <f t="shared" si="94"/>
        <v>106500</v>
      </c>
      <c r="BY17" s="64" t="str">
        <f t="shared" si="95"/>
        <v>3, 14, 16, 17</v>
      </c>
      <c r="BZ17" s="21">
        <f t="shared" si="96"/>
        <v>4</v>
      </c>
      <c r="CA17" s="3">
        <f t="shared" si="97"/>
        <v>13.7422</v>
      </c>
    </row>
    <row r="18" spans="6:80">
      <c r="F18" s="90">
        <v>106501</v>
      </c>
      <c r="G18" s="6" t="str">
        <f t="shared" si="26"/>
        <v>00000000</v>
      </c>
      <c r="H18" s="6" t="str">
        <f t="shared" si="27"/>
        <v>00000001</v>
      </c>
      <c r="I18" s="6" t="str">
        <f t="shared" si="28"/>
        <v>10100000</v>
      </c>
      <c r="J18" s="6" t="str">
        <f t="shared" si="29"/>
        <v>00000101</v>
      </c>
      <c r="K18" s="4">
        <f t="shared" si="30"/>
        <v>1</v>
      </c>
      <c r="L18" s="4">
        <f t="shared" si="31"/>
        <v>0</v>
      </c>
      <c r="M18" s="4">
        <f t="shared" si="32"/>
        <v>1</v>
      </c>
      <c r="N18" s="4">
        <f t="shared" si="33"/>
        <v>0</v>
      </c>
      <c r="O18" s="4">
        <f t="shared" si="34"/>
        <v>0</v>
      </c>
      <c r="P18" s="4">
        <f t="shared" si="35"/>
        <v>0</v>
      </c>
      <c r="Q18" s="4">
        <f t="shared" si="36"/>
        <v>0</v>
      </c>
      <c r="R18" s="4">
        <f t="shared" si="37"/>
        <v>0</v>
      </c>
      <c r="S18" s="4">
        <f t="shared" si="38"/>
        <v>0</v>
      </c>
      <c r="T18" s="4">
        <f t="shared" si="39"/>
        <v>0</v>
      </c>
      <c r="U18" s="4">
        <f t="shared" si="40"/>
        <v>0</v>
      </c>
      <c r="V18" s="4">
        <f t="shared" si="41"/>
        <v>0</v>
      </c>
      <c r="W18" s="45">
        <f t="shared" si="42"/>
        <v>0</v>
      </c>
      <c r="X18" s="45">
        <f t="shared" si="43"/>
        <v>1</v>
      </c>
      <c r="Y18" s="45">
        <f t="shared" si="44"/>
        <v>0</v>
      </c>
      <c r="Z18" s="45">
        <f t="shared" si="45"/>
        <v>1</v>
      </c>
      <c r="AA18" s="45">
        <f t="shared" si="46"/>
        <v>1</v>
      </c>
      <c r="AB18" s="45">
        <f t="shared" si="47"/>
        <v>0</v>
      </c>
      <c r="AC18" s="45">
        <f t="shared" si="48"/>
        <v>0</v>
      </c>
      <c r="AD18" s="45">
        <f t="shared" si="49"/>
        <v>0</v>
      </c>
      <c r="AE18" s="45">
        <f t="shared" si="50"/>
        <v>0</v>
      </c>
      <c r="AF18" s="45">
        <f t="shared" si="51"/>
        <v>0</v>
      </c>
      <c r="AG18" s="45">
        <f t="shared" si="52"/>
        <v>0</v>
      </c>
      <c r="AH18" s="45">
        <f t="shared" si="53"/>
        <v>0</v>
      </c>
      <c r="AI18" s="45">
        <f t="shared" si="54"/>
        <v>0</v>
      </c>
      <c r="AJ18" s="45">
        <f t="shared" si="55"/>
        <v>0</v>
      </c>
      <c r="AK18" s="45">
        <f t="shared" si="56"/>
        <v>0</v>
      </c>
      <c r="AL18" s="45">
        <f t="shared" si="57"/>
        <v>0</v>
      </c>
      <c r="AM18" s="45">
        <f t="shared" si="58"/>
        <v>0</v>
      </c>
      <c r="AN18" s="45">
        <f t="shared" si="59"/>
        <v>0</v>
      </c>
      <c r="AO18" s="45">
        <f t="shared" si="60"/>
        <v>0</v>
      </c>
      <c r="AP18" s="45">
        <f t="shared" si="61"/>
        <v>0</v>
      </c>
      <c r="AQ18" s="91">
        <f t="shared" si="25"/>
        <v>106501</v>
      </c>
      <c r="AR18" s="44" t="str">
        <f t="shared" si="62"/>
        <v>1,</v>
      </c>
      <c r="AS18" s="44" t="str">
        <f t="shared" si="63"/>
        <v/>
      </c>
      <c r="AT18" s="44" t="str">
        <f t="shared" si="64"/>
        <v>3,</v>
      </c>
      <c r="AU18" s="44" t="str">
        <f t="shared" si="65"/>
        <v/>
      </c>
      <c r="AV18" s="44" t="str">
        <f t="shared" si="66"/>
        <v/>
      </c>
      <c r="AW18" s="44" t="str">
        <f t="shared" si="67"/>
        <v/>
      </c>
      <c r="AX18" s="44" t="str">
        <f t="shared" si="68"/>
        <v/>
      </c>
      <c r="AY18" s="44" t="str">
        <f t="shared" si="69"/>
        <v/>
      </c>
      <c r="AZ18" s="44" t="str">
        <f t="shared" si="70"/>
        <v/>
      </c>
      <c r="BA18" s="44" t="str">
        <f t="shared" si="71"/>
        <v/>
      </c>
      <c r="BB18" s="44" t="str">
        <f t="shared" si="72"/>
        <v/>
      </c>
      <c r="BC18" s="44" t="str">
        <f t="shared" si="73"/>
        <v/>
      </c>
      <c r="BD18" s="44" t="str">
        <f t="shared" si="74"/>
        <v/>
      </c>
      <c r="BE18" s="44" t="str">
        <f t="shared" si="75"/>
        <v>14,</v>
      </c>
      <c r="BF18" s="44" t="str">
        <f t="shared" si="76"/>
        <v/>
      </c>
      <c r="BG18" s="44" t="str">
        <f t="shared" si="77"/>
        <v>16,</v>
      </c>
      <c r="BH18" s="44" t="str">
        <f t="shared" si="78"/>
        <v>17,</v>
      </c>
      <c r="BI18" s="44" t="str">
        <f t="shared" si="79"/>
        <v/>
      </c>
      <c r="BJ18" s="44" t="str">
        <f t="shared" si="80"/>
        <v/>
      </c>
      <c r="BK18" s="44" t="str">
        <f t="shared" si="81"/>
        <v/>
      </c>
      <c r="BL18" s="44" t="str">
        <f t="shared" si="82"/>
        <v/>
      </c>
      <c r="BM18" s="44" t="str">
        <f t="shared" si="83"/>
        <v/>
      </c>
      <c r="BN18" s="44" t="str">
        <f t="shared" si="84"/>
        <v/>
      </c>
      <c r="BO18" s="44" t="str">
        <f t="shared" si="85"/>
        <v/>
      </c>
      <c r="BP18" s="44" t="str">
        <f t="shared" si="86"/>
        <v/>
      </c>
      <c r="BQ18" s="44" t="str">
        <f t="shared" si="87"/>
        <v/>
      </c>
      <c r="BR18" s="44" t="str">
        <f t="shared" si="88"/>
        <v/>
      </c>
      <c r="BS18" s="44" t="str">
        <f t="shared" si="89"/>
        <v/>
      </c>
      <c r="BT18" s="44" t="str">
        <f t="shared" si="90"/>
        <v/>
      </c>
      <c r="BU18" s="44" t="str">
        <f t="shared" si="91"/>
        <v/>
      </c>
      <c r="BV18" s="44" t="str">
        <f t="shared" si="92"/>
        <v/>
      </c>
      <c r="BW18" s="44" t="str">
        <f t="shared" si="93"/>
        <v/>
      </c>
      <c r="BX18" s="39">
        <f t="shared" si="94"/>
        <v>106501</v>
      </c>
      <c r="BY18" s="64" t="str">
        <f t="shared" si="95"/>
        <v>1, 3, 14, 16, 17</v>
      </c>
      <c r="BZ18" s="21">
        <f t="shared" si="96"/>
        <v>5</v>
      </c>
      <c r="CA18" s="3">
        <f t="shared" si="97"/>
        <v>14.0222</v>
      </c>
    </row>
    <row r="19" spans="6:80">
      <c r="F19" s="90">
        <v>106502</v>
      </c>
      <c r="G19" s="6" t="str">
        <f t="shared" si="26"/>
        <v>00000000</v>
      </c>
      <c r="H19" s="6" t="str">
        <f t="shared" si="27"/>
        <v>00000001</v>
      </c>
      <c r="I19" s="6" t="str">
        <f t="shared" si="28"/>
        <v>10100000</v>
      </c>
      <c r="J19" s="6" t="str">
        <f t="shared" si="29"/>
        <v>00000110</v>
      </c>
      <c r="K19" s="4">
        <f t="shared" si="30"/>
        <v>0</v>
      </c>
      <c r="L19" s="4">
        <f t="shared" si="31"/>
        <v>1</v>
      </c>
      <c r="M19" s="4">
        <f t="shared" si="32"/>
        <v>1</v>
      </c>
      <c r="N19" s="4">
        <f t="shared" si="33"/>
        <v>0</v>
      </c>
      <c r="O19" s="4">
        <f t="shared" si="34"/>
        <v>0</v>
      </c>
      <c r="P19" s="4">
        <f t="shared" si="35"/>
        <v>0</v>
      </c>
      <c r="Q19" s="4">
        <f t="shared" si="36"/>
        <v>0</v>
      </c>
      <c r="R19" s="4">
        <f t="shared" si="37"/>
        <v>0</v>
      </c>
      <c r="S19" s="4">
        <f t="shared" si="38"/>
        <v>0</v>
      </c>
      <c r="T19" s="4">
        <f t="shared" si="39"/>
        <v>0</v>
      </c>
      <c r="U19" s="4">
        <f t="shared" si="40"/>
        <v>0</v>
      </c>
      <c r="V19" s="4">
        <f t="shared" si="41"/>
        <v>0</v>
      </c>
      <c r="W19" s="45">
        <f t="shared" si="42"/>
        <v>0</v>
      </c>
      <c r="X19" s="45">
        <f t="shared" si="43"/>
        <v>1</v>
      </c>
      <c r="Y19" s="45">
        <f t="shared" si="44"/>
        <v>0</v>
      </c>
      <c r="Z19" s="45">
        <f t="shared" si="45"/>
        <v>1</v>
      </c>
      <c r="AA19" s="45">
        <f t="shared" si="46"/>
        <v>1</v>
      </c>
      <c r="AB19" s="45">
        <f t="shared" si="47"/>
        <v>0</v>
      </c>
      <c r="AC19" s="45">
        <f t="shared" si="48"/>
        <v>0</v>
      </c>
      <c r="AD19" s="45">
        <f t="shared" si="49"/>
        <v>0</v>
      </c>
      <c r="AE19" s="45">
        <f t="shared" si="50"/>
        <v>0</v>
      </c>
      <c r="AF19" s="45">
        <f t="shared" si="51"/>
        <v>0</v>
      </c>
      <c r="AG19" s="45">
        <f t="shared" si="52"/>
        <v>0</v>
      </c>
      <c r="AH19" s="45">
        <f t="shared" si="53"/>
        <v>0</v>
      </c>
      <c r="AI19" s="45">
        <f t="shared" si="54"/>
        <v>0</v>
      </c>
      <c r="AJ19" s="45">
        <f t="shared" si="55"/>
        <v>0</v>
      </c>
      <c r="AK19" s="45">
        <f t="shared" si="56"/>
        <v>0</v>
      </c>
      <c r="AL19" s="45">
        <f t="shared" si="57"/>
        <v>0</v>
      </c>
      <c r="AM19" s="45">
        <f t="shared" si="58"/>
        <v>0</v>
      </c>
      <c r="AN19" s="45">
        <f t="shared" si="59"/>
        <v>0</v>
      </c>
      <c r="AO19" s="45">
        <f t="shared" si="60"/>
        <v>0</v>
      </c>
      <c r="AP19" s="45">
        <f t="shared" si="61"/>
        <v>0</v>
      </c>
      <c r="AQ19" s="91">
        <f t="shared" si="25"/>
        <v>106502</v>
      </c>
      <c r="AR19" s="44" t="str">
        <f t="shared" si="62"/>
        <v/>
      </c>
      <c r="AS19" s="44" t="str">
        <f t="shared" si="63"/>
        <v>2,</v>
      </c>
      <c r="AT19" s="44" t="str">
        <f t="shared" si="64"/>
        <v>3,</v>
      </c>
      <c r="AU19" s="44" t="str">
        <f t="shared" si="65"/>
        <v/>
      </c>
      <c r="AV19" s="44" t="str">
        <f t="shared" si="66"/>
        <v/>
      </c>
      <c r="AW19" s="44" t="str">
        <f t="shared" si="67"/>
        <v/>
      </c>
      <c r="AX19" s="44" t="str">
        <f t="shared" si="68"/>
        <v/>
      </c>
      <c r="AY19" s="44" t="str">
        <f t="shared" si="69"/>
        <v/>
      </c>
      <c r="AZ19" s="44" t="str">
        <f t="shared" si="70"/>
        <v/>
      </c>
      <c r="BA19" s="44" t="str">
        <f t="shared" si="71"/>
        <v/>
      </c>
      <c r="BB19" s="44" t="str">
        <f t="shared" si="72"/>
        <v/>
      </c>
      <c r="BC19" s="44" t="str">
        <f t="shared" si="73"/>
        <v/>
      </c>
      <c r="BD19" s="44" t="str">
        <f t="shared" si="74"/>
        <v/>
      </c>
      <c r="BE19" s="44" t="str">
        <f t="shared" si="75"/>
        <v>14,</v>
      </c>
      <c r="BF19" s="44" t="str">
        <f t="shared" si="76"/>
        <v/>
      </c>
      <c r="BG19" s="44" t="str">
        <f t="shared" si="77"/>
        <v>16,</v>
      </c>
      <c r="BH19" s="44" t="str">
        <f t="shared" si="78"/>
        <v>17,</v>
      </c>
      <c r="BI19" s="44" t="str">
        <f t="shared" si="79"/>
        <v/>
      </c>
      <c r="BJ19" s="44" t="str">
        <f t="shared" si="80"/>
        <v/>
      </c>
      <c r="BK19" s="44" t="str">
        <f t="shared" si="81"/>
        <v/>
      </c>
      <c r="BL19" s="44" t="str">
        <f t="shared" si="82"/>
        <v/>
      </c>
      <c r="BM19" s="44" t="str">
        <f t="shared" si="83"/>
        <v/>
      </c>
      <c r="BN19" s="44" t="str">
        <f t="shared" si="84"/>
        <v/>
      </c>
      <c r="BO19" s="44" t="str">
        <f t="shared" si="85"/>
        <v/>
      </c>
      <c r="BP19" s="44" t="str">
        <f t="shared" si="86"/>
        <v/>
      </c>
      <c r="BQ19" s="44" t="str">
        <f t="shared" si="87"/>
        <v/>
      </c>
      <c r="BR19" s="44" t="str">
        <f t="shared" si="88"/>
        <v/>
      </c>
      <c r="BS19" s="44" t="str">
        <f t="shared" si="89"/>
        <v/>
      </c>
      <c r="BT19" s="44" t="str">
        <f t="shared" si="90"/>
        <v/>
      </c>
      <c r="BU19" s="44" t="str">
        <f t="shared" si="91"/>
        <v/>
      </c>
      <c r="BV19" s="44" t="str">
        <f t="shared" si="92"/>
        <v/>
      </c>
      <c r="BW19" s="44" t="str">
        <f t="shared" si="93"/>
        <v/>
      </c>
      <c r="BX19" s="39">
        <f t="shared" si="94"/>
        <v>106502</v>
      </c>
      <c r="BY19" s="64" t="str">
        <f t="shared" si="95"/>
        <v>2, 3, 14, 16, 17</v>
      </c>
      <c r="BZ19" s="21">
        <f t="shared" si="96"/>
        <v>5</v>
      </c>
      <c r="CA19" s="3">
        <f t="shared" si="97"/>
        <v>14.094200000000001</v>
      </c>
    </row>
    <row r="20" spans="6:80">
      <c r="F20" s="90">
        <v>106503</v>
      </c>
      <c r="G20" s="6" t="str">
        <f t="shared" si="26"/>
        <v>00000000</v>
      </c>
      <c r="H20" s="6" t="str">
        <f t="shared" si="27"/>
        <v>00000001</v>
      </c>
      <c r="I20" s="6" t="str">
        <f t="shared" si="28"/>
        <v>10100000</v>
      </c>
      <c r="J20" s="6" t="str">
        <f t="shared" si="29"/>
        <v>00000111</v>
      </c>
      <c r="K20" s="4">
        <f t="shared" si="30"/>
        <v>1</v>
      </c>
      <c r="L20" s="4">
        <f t="shared" si="31"/>
        <v>1</v>
      </c>
      <c r="M20" s="4">
        <f t="shared" si="32"/>
        <v>1</v>
      </c>
      <c r="N20" s="4">
        <f t="shared" si="33"/>
        <v>0</v>
      </c>
      <c r="O20" s="4">
        <f t="shared" si="34"/>
        <v>0</v>
      </c>
      <c r="P20" s="4">
        <f t="shared" si="35"/>
        <v>0</v>
      </c>
      <c r="Q20" s="4">
        <f t="shared" si="36"/>
        <v>0</v>
      </c>
      <c r="R20" s="4">
        <f t="shared" si="37"/>
        <v>0</v>
      </c>
      <c r="S20" s="4">
        <f t="shared" si="38"/>
        <v>0</v>
      </c>
      <c r="T20" s="4">
        <f t="shared" si="39"/>
        <v>0</v>
      </c>
      <c r="U20" s="4">
        <f t="shared" si="40"/>
        <v>0</v>
      </c>
      <c r="V20" s="4">
        <f t="shared" si="41"/>
        <v>0</v>
      </c>
      <c r="W20" s="45">
        <f t="shared" si="42"/>
        <v>0</v>
      </c>
      <c r="X20" s="45">
        <f t="shared" si="43"/>
        <v>1</v>
      </c>
      <c r="Y20" s="45">
        <f t="shared" si="44"/>
        <v>0</v>
      </c>
      <c r="Z20" s="45">
        <f t="shared" si="45"/>
        <v>1</v>
      </c>
      <c r="AA20" s="45">
        <f t="shared" si="46"/>
        <v>1</v>
      </c>
      <c r="AB20" s="45">
        <f t="shared" si="47"/>
        <v>0</v>
      </c>
      <c r="AC20" s="45">
        <f t="shared" si="48"/>
        <v>0</v>
      </c>
      <c r="AD20" s="45">
        <f t="shared" si="49"/>
        <v>0</v>
      </c>
      <c r="AE20" s="45">
        <f t="shared" si="50"/>
        <v>0</v>
      </c>
      <c r="AF20" s="45">
        <f t="shared" si="51"/>
        <v>0</v>
      </c>
      <c r="AG20" s="45">
        <f t="shared" si="52"/>
        <v>0</v>
      </c>
      <c r="AH20" s="45">
        <f t="shared" si="53"/>
        <v>0</v>
      </c>
      <c r="AI20" s="45">
        <f t="shared" si="54"/>
        <v>0</v>
      </c>
      <c r="AJ20" s="45">
        <f t="shared" si="55"/>
        <v>0</v>
      </c>
      <c r="AK20" s="45">
        <f t="shared" si="56"/>
        <v>0</v>
      </c>
      <c r="AL20" s="45">
        <f t="shared" si="57"/>
        <v>0</v>
      </c>
      <c r="AM20" s="45">
        <f t="shared" si="58"/>
        <v>0</v>
      </c>
      <c r="AN20" s="45">
        <f t="shared" si="59"/>
        <v>0</v>
      </c>
      <c r="AO20" s="45">
        <f t="shared" si="60"/>
        <v>0</v>
      </c>
      <c r="AP20" s="45">
        <f t="shared" si="61"/>
        <v>0</v>
      </c>
      <c r="AQ20" s="91">
        <f t="shared" si="25"/>
        <v>106503</v>
      </c>
      <c r="AR20" s="44" t="str">
        <f t="shared" si="62"/>
        <v>1,</v>
      </c>
      <c r="AS20" s="44" t="str">
        <f t="shared" si="63"/>
        <v>2,</v>
      </c>
      <c r="AT20" s="44" t="str">
        <f t="shared" si="64"/>
        <v>3,</v>
      </c>
      <c r="AU20" s="44" t="str">
        <f t="shared" si="65"/>
        <v/>
      </c>
      <c r="AV20" s="44" t="str">
        <f t="shared" si="66"/>
        <v/>
      </c>
      <c r="AW20" s="44" t="str">
        <f t="shared" si="67"/>
        <v/>
      </c>
      <c r="AX20" s="44" t="str">
        <f t="shared" si="68"/>
        <v/>
      </c>
      <c r="AY20" s="44" t="str">
        <f t="shared" si="69"/>
        <v/>
      </c>
      <c r="AZ20" s="44" t="str">
        <f t="shared" si="70"/>
        <v/>
      </c>
      <c r="BA20" s="44" t="str">
        <f t="shared" si="71"/>
        <v/>
      </c>
      <c r="BB20" s="44" t="str">
        <f t="shared" si="72"/>
        <v/>
      </c>
      <c r="BC20" s="44" t="str">
        <f t="shared" si="73"/>
        <v/>
      </c>
      <c r="BD20" s="44" t="str">
        <f t="shared" si="74"/>
        <v/>
      </c>
      <c r="BE20" s="44" t="str">
        <f t="shared" si="75"/>
        <v>14,</v>
      </c>
      <c r="BF20" s="44" t="str">
        <f t="shared" si="76"/>
        <v/>
      </c>
      <c r="BG20" s="44" t="str">
        <f t="shared" si="77"/>
        <v>16,</v>
      </c>
      <c r="BH20" s="44" t="str">
        <f t="shared" si="78"/>
        <v>17,</v>
      </c>
      <c r="BI20" s="44" t="str">
        <f t="shared" si="79"/>
        <v/>
      </c>
      <c r="BJ20" s="44" t="str">
        <f t="shared" si="80"/>
        <v/>
      </c>
      <c r="BK20" s="44" t="str">
        <f t="shared" si="81"/>
        <v/>
      </c>
      <c r="BL20" s="44" t="str">
        <f t="shared" si="82"/>
        <v/>
      </c>
      <c r="BM20" s="44" t="str">
        <f t="shared" si="83"/>
        <v/>
      </c>
      <c r="BN20" s="44" t="str">
        <f t="shared" si="84"/>
        <v/>
      </c>
      <c r="BO20" s="44" t="str">
        <f t="shared" si="85"/>
        <v/>
      </c>
      <c r="BP20" s="44" t="str">
        <f t="shared" si="86"/>
        <v/>
      </c>
      <c r="BQ20" s="44" t="str">
        <f t="shared" si="87"/>
        <v/>
      </c>
      <c r="BR20" s="44" t="str">
        <f t="shared" si="88"/>
        <v/>
      </c>
      <c r="BS20" s="44" t="str">
        <f t="shared" si="89"/>
        <v/>
      </c>
      <c r="BT20" s="44" t="str">
        <f t="shared" si="90"/>
        <v/>
      </c>
      <c r="BU20" s="44" t="str">
        <f t="shared" si="91"/>
        <v/>
      </c>
      <c r="BV20" s="44" t="str">
        <f t="shared" si="92"/>
        <v/>
      </c>
      <c r="BW20" s="44" t="str">
        <f t="shared" si="93"/>
        <v/>
      </c>
      <c r="BX20" s="39">
        <f t="shared" si="94"/>
        <v>106503</v>
      </c>
      <c r="BY20" s="64" t="str">
        <f t="shared" si="95"/>
        <v>1, 2, 3, 14, 16, 17</v>
      </c>
      <c r="BZ20" s="21">
        <f t="shared" si="96"/>
        <v>6</v>
      </c>
      <c r="CA20" s="3">
        <f t="shared" si="97"/>
        <v>14.3742</v>
      </c>
    </row>
    <row r="21" spans="6:80">
      <c r="F21" s="90">
        <v>106504</v>
      </c>
      <c r="G21" s="6" t="str">
        <f t="shared" si="26"/>
        <v>00000000</v>
      </c>
      <c r="H21" s="6" t="str">
        <f t="shared" si="27"/>
        <v>00000001</v>
      </c>
      <c r="I21" s="6" t="str">
        <f t="shared" si="28"/>
        <v>10100000</v>
      </c>
      <c r="J21" s="6" t="str">
        <f t="shared" si="29"/>
        <v>00001000</v>
      </c>
      <c r="K21" s="4">
        <f t="shared" si="30"/>
        <v>0</v>
      </c>
      <c r="L21" s="4">
        <f t="shared" si="31"/>
        <v>0</v>
      </c>
      <c r="M21" s="4">
        <f t="shared" si="32"/>
        <v>0</v>
      </c>
      <c r="N21" s="4">
        <f t="shared" si="33"/>
        <v>1</v>
      </c>
      <c r="O21" s="4">
        <f t="shared" si="34"/>
        <v>0</v>
      </c>
      <c r="P21" s="4">
        <f t="shared" si="35"/>
        <v>0</v>
      </c>
      <c r="Q21" s="4">
        <f t="shared" si="36"/>
        <v>0</v>
      </c>
      <c r="R21" s="4">
        <f t="shared" si="37"/>
        <v>0</v>
      </c>
      <c r="S21" s="4">
        <f t="shared" si="38"/>
        <v>0</v>
      </c>
      <c r="T21" s="4">
        <f t="shared" si="39"/>
        <v>0</v>
      </c>
      <c r="U21" s="4">
        <f t="shared" si="40"/>
        <v>0</v>
      </c>
      <c r="V21" s="4">
        <f t="shared" si="41"/>
        <v>0</v>
      </c>
      <c r="W21" s="45">
        <f t="shared" si="42"/>
        <v>0</v>
      </c>
      <c r="X21" s="45">
        <f t="shared" si="43"/>
        <v>1</v>
      </c>
      <c r="Y21" s="45">
        <f t="shared" si="44"/>
        <v>0</v>
      </c>
      <c r="Z21" s="45">
        <f t="shared" si="45"/>
        <v>1</v>
      </c>
      <c r="AA21" s="45">
        <f t="shared" si="46"/>
        <v>1</v>
      </c>
      <c r="AB21" s="45">
        <f t="shared" si="47"/>
        <v>0</v>
      </c>
      <c r="AC21" s="45">
        <f t="shared" si="48"/>
        <v>0</v>
      </c>
      <c r="AD21" s="45">
        <f t="shared" si="49"/>
        <v>0</v>
      </c>
      <c r="AE21" s="45">
        <f t="shared" si="50"/>
        <v>0</v>
      </c>
      <c r="AF21" s="45">
        <f t="shared" si="51"/>
        <v>0</v>
      </c>
      <c r="AG21" s="45">
        <f t="shared" si="52"/>
        <v>0</v>
      </c>
      <c r="AH21" s="45">
        <f t="shared" si="53"/>
        <v>0</v>
      </c>
      <c r="AI21" s="45">
        <f t="shared" si="54"/>
        <v>0</v>
      </c>
      <c r="AJ21" s="45">
        <f t="shared" si="55"/>
        <v>0</v>
      </c>
      <c r="AK21" s="45">
        <f t="shared" si="56"/>
        <v>0</v>
      </c>
      <c r="AL21" s="45">
        <f t="shared" si="57"/>
        <v>0</v>
      </c>
      <c r="AM21" s="45">
        <f t="shared" si="58"/>
        <v>0</v>
      </c>
      <c r="AN21" s="45">
        <f t="shared" si="59"/>
        <v>0</v>
      </c>
      <c r="AO21" s="45">
        <f t="shared" si="60"/>
        <v>0</v>
      </c>
      <c r="AP21" s="45">
        <f t="shared" si="61"/>
        <v>0</v>
      </c>
      <c r="AQ21" s="91">
        <f t="shared" si="25"/>
        <v>106504</v>
      </c>
      <c r="AR21" s="44" t="str">
        <f t="shared" si="62"/>
        <v/>
      </c>
      <c r="AS21" s="44" t="str">
        <f t="shared" si="63"/>
        <v/>
      </c>
      <c r="AT21" s="44" t="str">
        <f t="shared" si="64"/>
        <v/>
      </c>
      <c r="AU21" s="44" t="str">
        <f t="shared" si="65"/>
        <v>4,</v>
      </c>
      <c r="AV21" s="44" t="str">
        <f t="shared" si="66"/>
        <v/>
      </c>
      <c r="AW21" s="44" t="str">
        <f t="shared" si="67"/>
        <v/>
      </c>
      <c r="AX21" s="44" t="str">
        <f t="shared" si="68"/>
        <v/>
      </c>
      <c r="AY21" s="44" t="str">
        <f t="shared" si="69"/>
        <v/>
      </c>
      <c r="AZ21" s="44" t="str">
        <f t="shared" si="70"/>
        <v/>
      </c>
      <c r="BA21" s="44" t="str">
        <f t="shared" si="71"/>
        <v/>
      </c>
      <c r="BB21" s="44" t="str">
        <f t="shared" si="72"/>
        <v/>
      </c>
      <c r="BC21" s="44" t="str">
        <f t="shared" si="73"/>
        <v/>
      </c>
      <c r="BD21" s="44" t="str">
        <f t="shared" si="74"/>
        <v/>
      </c>
      <c r="BE21" s="44" t="str">
        <f t="shared" si="75"/>
        <v>14,</v>
      </c>
      <c r="BF21" s="44" t="str">
        <f t="shared" si="76"/>
        <v/>
      </c>
      <c r="BG21" s="44" t="str">
        <f t="shared" si="77"/>
        <v>16,</v>
      </c>
      <c r="BH21" s="44" t="str">
        <f t="shared" si="78"/>
        <v>17,</v>
      </c>
      <c r="BI21" s="44" t="str">
        <f t="shared" si="79"/>
        <v/>
      </c>
      <c r="BJ21" s="44" t="str">
        <f t="shared" si="80"/>
        <v/>
      </c>
      <c r="BK21" s="44" t="str">
        <f t="shared" si="81"/>
        <v/>
      </c>
      <c r="BL21" s="44" t="str">
        <f t="shared" si="82"/>
        <v/>
      </c>
      <c r="BM21" s="44" t="str">
        <f t="shared" si="83"/>
        <v/>
      </c>
      <c r="BN21" s="44" t="str">
        <f t="shared" si="84"/>
        <v/>
      </c>
      <c r="BO21" s="44" t="str">
        <f t="shared" si="85"/>
        <v/>
      </c>
      <c r="BP21" s="44" t="str">
        <f t="shared" si="86"/>
        <v/>
      </c>
      <c r="BQ21" s="44" t="str">
        <f t="shared" si="87"/>
        <v/>
      </c>
      <c r="BR21" s="44" t="str">
        <f t="shared" si="88"/>
        <v/>
      </c>
      <c r="BS21" s="44" t="str">
        <f t="shared" si="89"/>
        <v/>
      </c>
      <c r="BT21" s="44" t="str">
        <f t="shared" si="90"/>
        <v/>
      </c>
      <c r="BU21" s="44" t="str">
        <f t="shared" si="91"/>
        <v/>
      </c>
      <c r="BV21" s="44" t="str">
        <f t="shared" si="92"/>
        <v/>
      </c>
      <c r="BW21" s="44" t="str">
        <f t="shared" si="93"/>
        <v/>
      </c>
      <c r="BX21" s="39">
        <f t="shared" si="94"/>
        <v>106504</v>
      </c>
      <c r="BY21" s="64" t="str">
        <f t="shared" si="95"/>
        <v>4, 14, 16, 17</v>
      </c>
      <c r="BZ21" s="21">
        <f t="shared" si="96"/>
        <v>4</v>
      </c>
      <c r="CA21" s="3">
        <f t="shared" si="97"/>
        <v>13.7652</v>
      </c>
    </row>
    <row r="22" spans="6:80">
      <c r="F22" s="90">
        <v>106505</v>
      </c>
      <c r="G22" s="6" t="str">
        <f t="shared" ref="G22:G60" si="98">DEC2BIN(MOD(ROUNDDOWN(F22/2^24,0),2^8),8)</f>
        <v>00000000</v>
      </c>
      <c r="H22" s="6" t="str">
        <f t="shared" ref="H22:H60" si="99">DEC2BIN(MOD(ROUNDDOWN(F22/2^16,0),2^8),8)</f>
        <v>00000001</v>
      </c>
      <c r="I22" s="6" t="str">
        <f t="shared" ref="I22:I60" si="100">DEC2BIN(MOD(ROUNDDOWN(F22/2^8,0),2^8),8)</f>
        <v>10100000</v>
      </c>
      <c r="J22" s="6" t="str">
        <f t="shared" ref="J22:J60" si="101">DEC2BIN(MOD(ROUNDDOWN(F22/2^0,0),2^8),8)</f>
        <v>00001001</v>
      </c>
      <c r="K22" s="4">
        <f t="shared" ref="K22:K60" si="102">IF(MID(J22,8,1)="0",0,1)</f>
        <v>1</v>
      </c>
      <c r="L22" s="4">
        <f t="shared" ref="L22:L60" si="103">IF(MID(J22,7,1)="0",0,1)</f>
        <v>0</v>
      </c>
      <c r="M22" s="4">
        <f t="shared" ref="M22:M60" si="104">IF(MID(J22,6,1)="0",0,1)</f>
        <v>0</v>
      </c>
      <c r="N22" s="4">
        <f t="shared" ref="N22:N60" si="105">IF(MID(J22,5,1)="0",0,1)</f>
        <v>1</v>
      </c>
      <c r="O22" s="4">
        <f t="shared" ref="O22:O60" si="106">IF(MID(J22,4,1)="0",0,1)</f>
        <v>0</v>
      </c>
      <c r="P22" s="4">
        <f t="shared" ref="P22:P60" si="107">IF(MID(J22,3,1)="0",0,1)</f>
        <v>0</v>
      </c>
      <c r="Q22" s="4">
        <f t="shared" ref="Q22:Q60" si="108">IF(MID(J22,2,1)="0",0,1)</f>
        <v>0</v>
      </c>
      <c r="R22" s="4">
        <f t="shared" ref="R22:R60" si="109">IF(MID(J22,1,1)="0",0,1)</f>
        <v>0</v>
      </c>
      <c r="S22" s="4">
        <f t="shared" ref="S22:S60" si="110">IF(MID(I22,8,1)="0",0,1)</f>
        <v>0</v>
      </c>
      <c r="T22" s="4">
        <f t="shared" ref="T22:T60" si="111">IF(MID(I22,7,1)="0",0,1)</f>
        <v>0</v>
      </c>
      <c r="U22" s="4">
        <f t="shared" ref="U22:U60" si="112">IF(MID(I22,6,1)="0",0,1)</f>
        <v>0</v>
      </c>
      <c r="V22" s="4">
        <f t="shared" ref="V22:V60" si="113">IF(MID(I22,5,1)="0",0,1)</f>
        <v>0</v>
      </c>
      <c r="W22" s="45">
        <f t="shared" ref="W22:W60" si="114">IF(MID(I22,4,1)="0",0,1)</f>
        <v>0</v>
      </c>
      <c r="X22" s="45">
        <f t="shared" ref="X22:X60" si="115">IF(MID(I22,3,1)="0",0,1)</f>
        <v>1</v>
      </c>
      <c r="Y22" s="45">
        <f t="shared" ref="Y22:Y60" si="116">IF(MID(I22,2,1)="0",0,1)</f>
        <v>0</v>
      </c>
      <c r="Z22" s="45">
        <f t="shared" ref="Z22:Z60" si="117">IF(MID(I22,1,1)="0",0,1)</f>
        <v>1</v>
      </c>
      <c r="AA22" s="45">
        <f t="shared" ref="AA22:AA60" si="118">IF(MID(H22,8,1)="0",0,1)</f>
        <v>1</v>
      </c>
      <c r="AB22" s="45">
        <f t="shared" ref="AB22:AB60" si="119">IF(MID(H22,7,1)="0",0,1)</f>
        <v>0</v>
      </c>
      <c r="AC22" s="45">
        <f t="shared" ref="AC22:AC60" si="120">IF(MID(H22,6,1)="0",0,1)</f>
        <v>0</v>
      </c>
      <c r="AD22" s="45">
        <f t="shared" ref="AD22:AD60" si="121">IF(MID(H22,5,1)="0",0,1)</f>
        <v>0</v>
      </c>
      <c r="AE22" s="45">
        <f t="shared" ref="AE22:AE60" si="122">IF(MID(H22,4,1)="0",0,1)</f>
        <v>0</v>
      </c>
      <c r="AF22" s="45">
        <f t="shared" ref="AF22:AF60" si="123">IF(MID(H22,3,1)="0",0,1)</f>
        <v>0</v>
      </c>
      <c r="AG22" s="45">
        <f t="shared" ref="AG22:AG60" si="124">IF(MID(H22,2,1)="0",0,1)</f>
        <v>0</v>
      </c>
      <c r="AH22" s="45">
        <f t="shared" ref="AH22:AH60" si="125">IF(MID(H22,1,1)="0",0,1)</f>
        <v>0</v>
      </c>
      <c r="AI22" s="45">
        <f t="shared" ref="AI22:AI60" si="126">IF(MID(G22,8,1)="0",0,1)</f>
        <v>0</v>
      </c>
      <c r="AJ22" s="45">
        <f t="shared" ref="AJ22:AJ60" si="127">IF(MID(G22,7,1)="0",0,1)</f>
        <v>0</v>
      </c>
      <c r="AK22" s="45">
        <f t="shared" ref="AK22:AK60" si="128">IF(MID(G22,6,1)="0",0,1)</f>
        <v>0</v>
      </c>
      <c r="AL22" s="45">
        <f t="shared" ref="AL22:AL60" si="129">IF(MID(G22,5,1)="0",0,1)</f>
        <v>0</v>
      </c>
      <c r="AM22" s="45">
        <f t="shared" ref="AM22:AM60" si="130">IF(MID(G22,4,1)="0",0,1)</f>
        <v>0</v>
      </c>
      <c r="AN22" s="45">
        <f t="shared" ref="AN22:AN60" si="131">IF(MID(G22,3,1)="0",0,1)</f>
        <v>0</v>
      </c>
      <c r="AO22" s="45">
        <f t="shared" ref="AO22:AO60" si="132">IF(MID(G22,2,1)="0",0,1)</f>
        <v>0</v>
      </c>
      <c r="AP22" s="45">
        <f t="shared" ref="AP22:AP60" si="133">IF(MID(G22,1,1)="0",0,1)</f>
        <v>0</v>
      </c>
      <c r="AQ22" s="91">
        <f t="shared" si="25"/>
        <v>106505</v>
      </c>
      <c r="AR22" s="44" t="str">
        <f t="shared" ref="AR22:AR43" si="134">IF(K22=1,$AR$11&amp;",","")</f>
        <v>1,</v>
      </c>
      <c r="AS22" s="44" t="str">
        <f t="shared" ref="AS22:AS43" si="135">IF(L22=1,$AS$11&amp;",","")</f>
        <v/>
      </c>
      <c r="AT22" s="44" t="str">
        <f t="shared" ref="AT22:AT43" si="136">IF(M22=1,$AT$11&amp;",","")</f>
        <v/>
      </c>
      <c r="AU22" s="44" t="str">
        <f t="shared" ref="AU22:AU43" si="137">IF(N22=1,$AU$11&amp;",","")</f>
        <v>4,</v>
      </c>
      <c r="AV22" s="44" t="str">
        <f t="shared" ref="AV22:AV43" si="138">IF(O22=1,$AV$11&amp;",","")</f>
        <v/>
      </c>
      <c r="AW22" s="44" t="str">
        <f t="shared" ref="AW22:AW43" si="139">IF(P22=1,$AW$11&amp;",","")</f>
        <v/>
      </c>
      <c r="AX22" s="44" t="str">
        <f t="shared" ref="AX22:AX43" si="140">IF(Q22=1,$AX$11&amp;",","")</f>
        <v/>
      </c>
      <c r="AY22" s="44" t="str">
        <f t="shared" ref="AY22:AY43" si="141">IF(R22=1,$AY$11&amp;",","")</f>
        <v/>
      </c>
      <c r="AZ22" s="44" t="str">
        <f t="shared" ref="AZ22:AZ43" si="142">IF(S22=1,$AZ$11&amp;",","")</f>
        <v/>
      </c>
      <c r="BA22" s="44" t="str">
        <f t="shared" ref="BA22:BA43" si="143">IF(T22=1,$BA$11&amp;",","")</f>
        <v/>
      </c>
      <c r="BB22" s="44" t="str">
        <f t="shared" ref="BB22:BB43" si="144">IF(U22=1,$BB$11&amp;",","")</f>
        <v/>
      </c>
      <c r="BC22" s="44" t="str">
        <f t="shared" ref="BC22:BC43" si="145">IF(V22=1,$BC$11&amp;",","")</f>
        <v/>
      </c>
      <c r="BD22" s="44" t="str">
        <f t="shared" ref="BD22:BD43" si="146">IF(W22=1,$BD$11&amp;",","")</f>
        <v/>
      </c>
      <c r="BE22" s="44" t="str">
        <f t="shared" ref="BE22:BE43" si="147">IF(X22=1,$BE$11&amp;",","")</f>
        <v>14,</v>
      </c>
      <c r="BF22" s="44" t="str">
        <f t="shared" ref="BF22:BF43" si="148">IF(Y22=1,$BF$11&amp;",","")</f>
        <v/>
      </c>
      <c r="BG22" s="44" t="str">
        <f t="shared" ref="BG22:BG43" si="149">IF(Z22=1,$BG$11&amp;",","")</f>
        <v>16,</v>
      </c>
      <c r="BH22" s="44" t="str">
        <f t="shared" ref="BH22:BH43" si="150">IF(AA22=1,$BH$11&amp;",","")</f>
        <v>17,</v>
      </c>
      <c r="BI22" s="44" t="str">
        <f t="shared" ref="BI22:BI43" si="151">IF(AB22=1,$BI$11&amp;",","")</f>
        <v/>
      </c>
      <c r="BJ22" s="44" t="str">
        <f t="shared" ref="BJ22:BJ43" si="152">IF(AC22=1,$BJ$11&amp;",","")</f>
        <v/>
      </c>
      <c r="BK22" s="44" t="str">
        <f t="shared" ref="BK22:BK43" si="153">IF(AD22=1,$BK$11&amp;",","")</f>
        <v/>
      </c>
      <c r="BL22" s="44" t="str">
        <f t="shared" ref="BL22:BL43" si="154">IF(AE22=1,$BL$11&amp;",","")</f>
        <v/>
      </c>
      <c r="BM22" s="44" t="str">
        <f t="shared" ref="BM22:BM43" si="155">IF(AF22=1,$BM$11&amp;",","")</f>
        <v/>
      </c>
      <c r="BN22" s="44" t="str">
        <f t="shared" ref="BN22:BN43" si="156">IF(AG22=1,$BN$11&amp;",","")</f>
        <v/>
      </c>
      <c r="BO22" s="44" t="str">
        <f t="shared" ref="BO22:BO43" si="157">IF(AH22=1,$BO$11&amp;",","")</f>
        <v/>
      </c>
      <c r="BP22" s="44" t="str">
        <f t="shared" ref="BP22:BP43" si="158">IF(AI22=1,$BP$11&amp;",","")</f>
        <v/>
      </c>
      <c r="BQ22" s="44" t="str">
        <f t="shared" ref="BQ22:BQ43" si="159">IF(AJ22=1,$BQ$11&amp;",","")</f>
        <v/>
      </c>
      <c r="BR22" s="44" t="str">
        <f t="shared" ref="BR22:BR43" si="160">IF(AK22=1,$BR$11&amp;",","")</f>
        <v/>
      </c>
      <c r="BS22" s="44" t="str">
        <f t="shared" ref="BS22:BS43" si="161">IF(AL22=1,$BS$11&amp;",","")</f>
        <v/>
      </c>
      <c r="BT22" s="44" t="str">
        <f t="shared" ref="BT22:BT43" si="162">IF(AM22=1,$BT$11&amp;",","")</f>
        <v/>
      </c>
      <c r="BU22" s="44" t="str">
        <f t="shared" ref="BU22:BU43" si="163">IF(AN22=1,$BU$11&amp;",","")</f>
        <v/>
      </c>
      <c r="BV22" s="44" t="str">
        <f t="shared" ref="BV22:BV43" si="164">IF(AO22=1,$BV$11&amp;",","")</f>
        <v/>
      </c>
      <c r="BW22" s="44" t="str">
        <f t="shared" ref="BW22:BW43" si="165">IF(AP22=1,$BW$11,"")</f>
        <v/>
      </c>
      <c r="BX22" s="39">
        <f t="shared" ref="BX22:BX43" si="166">+AQ22</f>
        <v>106505</v>
      </c>
      <c r="BY22" s="64" t="str">
        <f t="shared" ref="BY22:BY43" si="167">LEFT(TRIM(CONCATENATE(AR22," ",AS22," ",AT22," ",AU22," ",AV22," ",AW22," ",AX22," ",AY22," ",AZ22," ",BA22," ",BB22," ",BC22," ",BD22," ",BE22," ",BF22," ",BG22," ",BH22," ",BI22," ",BJ22," ",BK22," ",BL22," ",BM22," ",BN22," ",BO22," ",BP22," ",BQ22," ",BR22," ",BS22," ",BT22," ",BU22," ",BV22," ",BW22)),LEN(TRIM(CONCATENATE(AR22," ",AS22," ",AT22," ",AU22," ",AV22," ",AW22," ",AX22," ",AY22," ",AZ22," ",BA22," ",BB22," ",BC22," ",BD22," ",BE22," ",BF22," ",BG22," ",BH22," ",BI22," ",BJ22," ",BK22," ",BL22," ",BM22," ",BN22," ",BO22," ",BP22," ",BQ22," ",BR22," ",BS22," ",BT22," ",BU22," ",BV22," ",BW22)))-1)</f>
        <v>1, 4, 14, 16, 17</v>
      </c>
      <c r="BZ22" s="21">
        <f t="shared" ref="BZ22:BZ43" si="168">SUM(K22:AP22)</f>
        <v>5</v>
      </c>
      <c r="CA22" s="3">
        <f t="shared" ref="CA22:CA43" si="169">SUMPRODUCT($K$8:$AP$8,K22:AP22)+$CA$12</f>
        <v>14.045199999999999</v>
      </c>
    </row>
    <row r="23" spans="6:80">
      <c r="F23" s="90">
        <v>106506</v>
      </c>
      <c r="G23" s="6" t="str">
        <f t="shared" si="98"/>
        <v>00000000</v>
      </c>
      <c r="H23" s="6" t="str">
        <f t="shared" si="99"/>
        <v>00000001</v>
      </c>
      <c r="I23" s="6" t="str">
        <f t="shared" si="100"/>
        <v>10100000</v>
      </c>
      <c r="J23" s="6" t="str">
        <f t="shared" si="101"/>
        <v>00001010</v>
      </c>
      <c r="K23" s="4">
        <f t="shared" si="102"/>
        <v>0</v>
      </c>
      <c r="L23" s="4">
        <f t="shared" si="103"/>
        <v>1</v>
      </c>
      <c r="M23" s="4">
        <f t="shared" si="104"/>
        <v>0</v>
      </c>
      <c r="N23" s="4">
        <f t="shared" si="105"/>
        <v>1</v>
      </c>
      <c r="O23" s="4">
        <f t="shared" si="106"/>
        <v>0</v>
      </c>
      <c r="P23" s="4">
        <f t="shared" si="107"/>
        <v>0</v>
      </c>
      <c r="Q23" s="4">
        <f t="shared" si="108"/>
        <v>0</v>
      </c>
      <c r="R23" s="4">
        <f t="shared" si="109"/>
        <v>0</v>
      </c>
      <c r="S23" s="4">
        <f t="shared" si="110"/>
        <v>0</v>
      </c>
      <c r="T23" s="4">
        <f t="shared" si="111"/>
        <v>0</v>
      </c>
      <c r="U23" s="4">
        <f t="shared" si="112"/>
        <v>0</v>
      </c>
      <c r="V23" s="4">
        <f t="shared" si="113"/>
        <v>0</v>
      </c>
      <c r="W23" s="45">
        <f t="shared" si="114"/>
        <v>0</v>
      </c>
      <c r="X23" s="45">
        <f t="shared" si="115"/>
        <v>1</v>
      </c>
      <c r="Y23" s="45">
        <f t="shared" si="116"/>
        <v>0</v>
      </c>
      <c r="Z23" s="45">
        <f t="shared" si="117"/>
        <v>1</v>
      </c>
      <c r="AA23" s="45">
        <f t="shared" si="118"/>
        <v>1</v>
      </c>
      <c r="AB23" s="45">
        <f t="shared" si="119"/>
        <v>0</v>
      </c>
      <c r="AC23" s="45">
        <f t="shared" si="120"/>
        <v>0</v>
      </c>
      <c r="AD23" s="45">
        <f t="shared" si="121"/>
        <v>0</v>
      </c>
      <c r="AE23" s="45">
        <f t="shared" si="122"/>
        <v>0</v>
      </c>
      <c r="AF23" s="45">
        <f t="shared" si="123"/>
        <v>0</v>
      </c>
      <c r="AG23" s="45">
        <f t="shared" si="124"/>
        <v>0</v>
      </c>
      <c r="AH23" s="45">
        <f t="shared" si="125"/>
        <v>0</v>
      </c>
      <c r="AI23" s="45">
        <f t="shared" si="126"/>
        <v>0</v>
      </c>
      <c r="AJ23" s="45">
        <f t="shared" si="127"/>
        <v>0</v>
      </c>
      <c r="AK23" s="45">
        <f t="shared" si="128"/>
        <v>0</v>
      </c>
      <c r="AL23" s="45">
        <f t="shared" si="129"/>
        <v>0</v>
      </c>
      <c r="AM23" s="45">
        <f t="shared" si="130"/>
        <v>0</v>
      </c>
      <c r="AN23" s="45">
        <f t="shared" si="131"/>
        <v>0</v>
      </c>
      <c r="AO23" s="45">
        <f t="shared" si="132"/>
        <v>0</v>
      </c>
      <c r="AP23" s="45">
        <f t="shared" si="133"/>
        <v>0</v>
      </c>
      <c r="AQ23" s="91">
        <f t="shared" si="25"/>
        <v>106506</v>
      </c>
      <c r="AR23" s="44" t="str">
        <f t="shared" si="134"/>
        <v/>
      </c>
      <c r="AS23" s="44" t="str">
        <f t="shared" si="135"/>
        <v>2,</v>
      </c>
      <c r="AT23" s="44" t="str">
        <f t="shared" si="136"/>
        <v/>
      </c>
      <c r="AU23" s="44" t="str">
        <f t="shared" si="137"/>
        <v>4,</v>
      </c>
      <c r="AV23" s="44" t="str">
        <f t="shared" si="138"/>
        <v/>
      </c>
      <c r="AW23" s="44" t="str">
        <f t="shared" si="139"/>
        <v/>
      </c>
      <c r="AX23" s="44" t="str">
        <f t="shared" si="140"/>
        <v/>
      </c>
      <c r="AY23" s="44" t="str">
        <f t="shared" si="141"/>
        <v/>
      </c>
      <c r="AZ23" s="44" t="str">
        <f t="shared" si="142"/>
        <v/>
      </c>
      <c r="BA23" s="44" t="str">
        <f t="shared" si="143"/>
        <v/>
      </c>
      <c r="BB23" s="44" t="str">
        <f t="shared" si="144"/>
        <v/>
      </c>
      <c r="BC23" s="44" t="str">
        <f t="shared" si="145"/>
        <v/>
      </c>
      <c r="BD23" s="44" t="str">
        <f t="shared" si="146"/>
        <v/>
      </c>
      <c r="BE23" s="44" t="str">
        <f t="shared" si="147"/>
        <v>14,</v>
      </c>
      <c r="BF23" s="44" t="str">
        <f t="shared" si="148"/>
        <v/>
      </c>
      <c r="BG23" s="44" t="str">
        <f t="shared" si="149"/>
        <v>16,</v>
      </c>
      <c r="BH23" s="44" t="str">
        <f t="shared" si="150"/>
        <v>17,</v>
      </c>
      <c r="BI23" s="44" t="str">
        <f t="shared" si="151"/>
        <v/>
      </c>
      <c r="BJ23" s="44" t="str">
        <f t="shared" si="152"/>
        <v/>
      </c>
      <c r="BK23" s="44" t="str">
        <f t="shared" si="153"/>
        <v/>
      </c>
      <c r="BL23" s="44" t="str">
        <f t="shared" si="154"/>
        <v/>
      </c>
      <c r="BM23" s="44" t="str">
        <f t="shared" si="155"/>
        <v/>
      </c>
      <c r="BN23" s="44" t="str">
        <f t="shared" si="156"/>
        <v/>
      </c>
      <c r="BO23" s="44" t="str">
        <f t="shared" si="157"/>
        <v/>
      </c>
      <c r="BP23" s="44" t="str">
        <f t="shared" si="158"/>
        <v/>
      </c>
      <c r="BQ23" s="44" t="str">
        <f t="shared" si="159"/>
        <v/>
      </c>
      <c r="BR23" s="44" t="str">
        <f t="shared" si="160"/>
        <v/>
      </c>
      <c r="BS23" s="44" t="str">
        <f t="shared" si="161"/>
        <v/>
      </c>
      <c r="BT23" s="44" t="str">
        <f t="shared" si="162"/>
        <v/>
      </c>
      <c r="BU23" s="44" t="str">
        <f t="shared" si="163"/>
        <v/>
      </c>
      <c r="BV23" s="44" t="str">
        <f t="shared" si="164"/>
        <v/>
      </c>
      <c r="BW23" s="44" t="str">
        <f t="shared" si="165"/>
        <v/>
      </c>
      <c r="BX23" s="39">
        <f t="shared" si="166"/>
        <v>106506</v>
      </c>
      <c r="BY23" s="64" t="str">
        <f t="shared" si="167"/>
        <v>2, 4, 14, 16, 17</v>
      </c>
      <c r="BZ23" s="21">
        <f t="shared" si="168"/>
        <v>5</v>
      </c>
      <c r="CA23" s="3">
        <f t="shared" si="169"/>
        <v>14.1172</v>
      </c>
      <c r="CB23" s="92"/>
    </row>
    <row r="24" spans="6:80">
      <c r="F24" s="90">
        <v>106507</v>
      </c>
      <c r="G24" s="6" t="str">
        <f t="shared" si="98"/>
        <v>00000000</v>
      </c>
      <c r="H24" s="6" t="str">
        <f t="shared" si="99"/>
        <v>00000001</v>
      </c>
      <c r="I24" s="6" t="str">
        <f t="shared" si="100"/>
        <v>10100000</v>
      </c>
      <c r="J24" s="6" t="str">
        <f t="shared" si="101"/>
        <v>00001011</v>
      </c>
      <c r="K24" s="4">
        <f t="shared" si="102"/>
        <v>1</v>
      </c>
      <c r="L24" s="4">
        <f t="shared" si="103"/>
        <v>1</v>
      </c>
      <c r="M24" s="4">
        <f t="shared" si="104"/>
        <v>0</v>
      </c>
      <c r="N24" s="4">
        <f t="shared" si="105"/>
        <v>1</v>
      </c>
      <c r="O24" s="4">
        <f t="shared" si="106"/>
        <v>0</v>
      </c>
      <c r="P24" s="4">
        <f t="shared" si="107"/>
        <v>0</v>
      </c>
      <c r="Q24" s="4">
        <f t="shared" si="108"/>
        <v>0</v>
      </c>
      <c r="R24" s="4">
        <f t="shared" si="109"/>
        <v>0</v>
      </c>
      <c r="S24" s="4">
        <f t="shared" si="110"/>
        <v>0</v>
      </c>
      <c r="T24" s="4">
        <f t="shared" si="111"/>
        <v>0</v>
      </c>
      <c r="U24" s="4">
        <f t="shared" si="112"/>
        <v>0</v>
      </c>
      <c r="V24" s="4">
        <f t="shared" si="113"/>
        <v>0</v>
      </c>
      <c r="W24" s="45">
        <f t="shared" si="114"/>
        <v>0</v>
      </c>
      <c r="X24" s="45">
        <f t="shared" si="115"/>
        <v>1</v>
      </c>
      <c r="Y24" s="45">
        <f t="shared" si="116"/>
        <v>0</v>
      </c>
      <c r="Z24" s="45">
        <f t="shared" si="117"/>
        <v>1</v>
      </c>
      <c r="AA24" s="45">
        <f t="shared" si="118"/>
        <v>1</v>
      </c>
      <c r="AB24" s="45">
        <f t="shared" si="119"/>
        <v>0</v>
      </c>
      <c r="AC24" s="45">
        <f t="shared" si="120"/>
        <v>0</v>
      </c>
      <c r="AD24" s="45">
        <f t="shared" si="121"/>
        <v>0</v>
      </c>
      <c r="AE24" s="45">
        <f t="shared" si="122"/>
        <v>0</v>
      </c>
      <c r="AF24" s="45">
        <f t="shared" si="123"/>
        <v>0</v>
      </c>
      <c r="AG24" s="45">
        <f t="shared" si="124"/>
        <v>0</v>
      </c>
      <c r="AH24" s="45">
        <f t="shared" si="125"/>
        <v>0</v>
      </c>
      <c r="AI24" s="45">
        <f t="shared" si="126"/>
        <v>0</v>
      </c>
      <c r="AJ24" s="45">
        <f t="shared" si="127"/>
        <v>0</v>
      </c>
      <c r="AK24" s="45">
        <f t="shared" si="128"/>
        <v>0</v>
      </c>
      <c r="AL24" s="45">
        <f t="shared" si="129"/>
        <v>0</v>
      </c>
      <c r="AM24" s="45">
        <f t="shared" si="130"/>
        <v>0</v>
      </c>
      <c r="AN24" s="45">
        <f t="shared" si="131"/>
        <v>0</v>
      </c>
      <c r="AO24" s="45">
        <f t="shared" si="132"/>
        <v>0</v>
      </c>
      <c r="AP24" s="45">
        <f t="shared" si="133"/>
        <v>0</v>
      </c>
      <c r="AQ24" s="91">
        <f t="shared" si="25"/>
        <v>106507</v>
      </c>
      <c r="AR24" s="44" t="str">
        <f t="shared" si="134"/>
        <v>1,</v>
      </c>
      <c r="AS24" s="44" t="str">
        <f t="shared" si="135"/>
        <v>2,</v>
      </c>
      <c r="AT24" s="44" t="str">
        <f t="shared" si="136"/>
        <v/>
      </c>
      <c r="AU24" s="44" t="str">
        <f t="shared" si="137"/>
        <v>4,</v>
      </c>
      <c r="AV24" s="44" t="str">
        <f t="shared" si="138"/>
        <v/>
      </c>
      <c r="AW24" s="44" t="str">
        <f t="shared" si="139"/>
        <v/>
      </c>
      <c r="AX24" s="44" t="str">
        <f t="shared" si="140"/>
        <v/>
      </c>
      <c r="AY24" s="44" t="str">
        <f t="shared" si="141"/>
        <v/>
      </c>
      <c r="AZ24" s="44" t="str">
        <f t="shared" si="142"/>
        <v/>
      </c>
      <c r="BA24" s="44" t="str">
        <f t="shared" si="143"/>
        <v/>
      </c>
      <c r="BB24" s="44" t="str">
        <f t="shared" si="144"/>
        <v/>
      </c>
      <c r="BC24" s="44" t="str">
        <f t="shared" si="145"/>
        <v/>
      </c>
      <c r="BD24" s="44" t="str">
        <f t="shared" si="146"/>
        <v/>
      </c>
      <c r="BE24" s="44" t="str">
        <f t="shared" si="147"/>
        <v>14,</v>
      </c>
      <c r="BF24" s="44" t="str">
        <f t="shared" si="148"/>
        <v/>
      </c>
      <c r="BG24" s="44" t="str">
        <f t="shared" si="149"/>
        <v>16,</v>
      </c>
      <c r="BH24" s="44" t="str">
        <f t="shared" si="150"/>
        <v>17,</v>
      </c>
      <c r="BI24" s="44" t="str">
        <f t="shared" si="151"/>
        <v/>
      </c>
      <c r="BJ24" s="44" t="str">
        <f t="shared" si="152"/>
        <v/>
      </c>
      <c r="BK24" s="44" t="str">
        <f t="shared" si="153"/>
        <v/>
      </c>
      <c r="BL24" s="44" t="str">
        <f t="shared" si="154"/>
        <v/>
      </c>
      <c r="BM24" s="44" t="str">
        <f t="shared" si="155"/>
        <v/>
      </c>
      <c r="BN24" s="44" t="str">
        <f t="shared" si="156"/>
        <v/>
      </c>
      <c r="BO24" s="44" t="str">
        <f t="shared" si="157"/>
        <v/>
      </c>
      <c r="BP24" s="44" t="str">
        <f t="shared" si="158"/>
        <v/>
      </c>
      <c r="BQ24" s="44" t="str">
        <f t="shared" si="159"/>
        <v/>
      </c>
      <c r="BR24" s="44" t="str">
        <f t="shared" si="160"/>
        <v/>
      </c>
      <c r="BS24" s="44" t="str">
        <f t="shared" si="161"/>
        <v/>
      </c>
      <c r="BT24" s="44" t="str">
        <f t="shared" si="162"/>
        <v/>
      </c>
      <c r="BU24" s="44" t="str">
        <f t="shared" si="163"/>
        <v/>
      </c>
      <c r="BV24" s="44" t="str">
        <f t="shared" si="164"/>
        <v/>
      </c>
      <c r="BW24" s="44" t="str">
        <f t="shared" si="165"/>
        <v/>
      </c>
      <c r="BX24" s="39">
        <f t="shared" si="166"/>
        <v>106507</v>
      </c>
      <c r="BY24" s="64" t="str">
        <f t="shared" si="167"/>
        <v>1, 2, 4, 14, 16, 17</v>
      </c>
      <c r="BZ24" s="21">
        <f t="shared" si="168"/>
        <v>6</v>
      </c>
      <c r="CA24" s="3">
        <f t="shared" si="169"/>
        <v>14.3972</v>
      </c>
    </row>
    <row r="25" spans="6:80">
      <c r="F25" s="90">
        <v>106508</v>
      </c>
      <c r="G25" s="6" t="str">
        <f t="shared" si="98"/>
        <v>00000000</v>
      </c>
      <c r="H25" s="6" t="str">
        <f t="shared" si="99"/>
        <v>00000001</v>
      </c>
      <c r="I25" s="6" t="str">
        <f t="shared" si="100"/>
        <v>10100000</v>
      </c>
      <c r="J25" s="6" t="str">
        <f t="shared" si="101"/>
        <v>00001100</v>
      </c>
      <c r="K25" s="4">
        <f t="shared" si="102"/>
        <v>0</v>
      </c>
      <c r="L25" s="4">
        <f t="shared" si="103"/>
        <v>0</v>
      </c>
      <c r="M25" s="4">
        <f t="shared" si="104"/>
        <v>1</v>
      </c>
      <c r="N25" s="4">
        <f t="shared" si="105"/>
        <v>1</v>
      </c>
      <c r="O25" s="4">
        <f t="shared" si="106"/>
        <v>0</v>
      </c>
      <c r="P25" s="4">
        <f t="shared" si="107"/>
        <v>0</v>
      </c>
      <c r="Q25" s="4">
        <f t="shared" si="108"/>
        <v>0</v>
      </c>
      <c r="R25" s="4">
        <f t="shared" si="109"/>
        <v>0</v>
      </c>
      <c r="S25" s="4">
        <f t="shared" si="110"/>
        <v>0</v>
      </c>
      <c r="T25" s="4">
        <f t="shared" si="111"/>
        <v>0</v>
      </c>
      <c r="U25" s="4">
        <f t="shared" si="112"/>
        <v>0</v>
      </c>
      <c r="V25" s="4">
        <f t="shared" si="113"/>
        <v>0</v>
      </c>
      <c r="W25" s="45">
        <f t="shared" si="114"/>
        <v>0</v>
      </c>
      <c r="X25" s="45">
        <f t="shared" si="115"/>
        <v>1</v>
      </c>
      <c r="Y25" s="45">
        <f t="shared" si="116"/>
        <v>0</v>
      </c>
      <c r="Z25" s="45">
        <f t="shared" si="117"/>
        <v>1</v>
      </c>
      <c r="AA25" s="45">
        <f t="shared" si="118"/>
        <v>1</v>
      </c>
      <c r="AB25" s="45">
        <f t="shared" si="119"/>
        <v>0</v>
      </c>
      <c r="AC25" s="45">
        <f t="shared" si="120"/>
        <v>0</v>
      </c>
      <c r="AD25" s="45">
        <f t="shared" si="121"/>
        <v>0</v>
      </c>
      <c r="AE25" s="45">
        <f t="shared" si="122"/>
        <v>0</v>
      </c>
      <c r="AF25" s="45">
        <f t="shared" si="123"/>
        <v>0</v>
      </c>
      <c r="AG25" s="45">
        <f t="shared" si="124"/>
        <v>0</v>
      </c>
      <c r="AH25" s="45">
        <f t="shared" si="125"/>
        <v>0</v>
      </c>
      <c r="AI25" s="45">
        <f t="shared" si="126"/>
        <v>0</v>
      </c>
      <c r="AJ25" s="45">
        <f t="shared" si="127"/>
        <v>0</v>
      </c>
      <c r="AK25" s="45">
        <f t="shared" si="128"/>
        <v>0</v>
      </c>
      <c r="AL25" s="45">
        <f t="shared" si="129"/>
        <v>0</v>
      </c>
      <c r="AM25" s="45">
        <f t="shared" si="130"/>
        <v>0</v>
      </c>
      <c r="AN25" s="45">
        <f t="shared" si="131"/>
        <v>0</v>
      </c>
      <c r="AO25" s="45">
        <f t="shared" si="132"/>
        <v>0</v>
      </c>
      <c r="AP25" s="45">
        <f t="shared" si="133"/>
        <v>0</v>
      </c>
      <c r="AQ25" s="91">
        <f t="shared" si="25"/>
        <v>106508</v>
      </c>
      <c r="AR25" s="44" t="str">
        <f t="shared" si="134"/>
        <v/>
      </c>
      <c r="AS25" s="44" t="str">
        <f t="shared" si="135"/>
        <v/>
      </c>
      <c r="AT25" s="44" t="str">
        <f t="shared" si="136"/>
        <v>3,</v>
      </c>
      <c r="AU25" s="44" t="str">
        <f t="shared" si="137"/>
        <v>4,</v>
      </c>
      <c r="AV25" s="44" t="str">
        <f t="shared" si="138"/>
        <v/>
      </c>
      <c r="AW25" s="44" t="str">
        <f t="shared" si="139"/>
        <v/>
      </c>
      <c r="AX25" s="44" t="str">
        <f t="shared" si="140"/>
        <v/>
      </c>
      <c r="AY25" s="44" t="str">
        <f t="shared" si="141"/>
        <v/>
      </c>
      <c r="AZ25" s="44" t="str">
        <f t="shared" si="142"/>
        <v/>
      </c>
      <c r="BA25" s="44" t="str">
        <f t="shared" si="143"/>
        <v/>
      </c>
      <c r="BB25" s="44" t="str">
        <f t="shared" si="144"/>
        <v/>
      </c>
      <c r="BC25" s="44" t="str">
        <f t="shared" si="145"/>
        <v/>
      </c>
      <c r="BD25" s="44" t="str">
        <f t="shared" si="146"/>
        <v/>
      </c>
      <c r="BE25" s="44" t="str">
        <f t="shared" si="147"/>
        <v>14,</v>
      </c>
      <c r="BF25" s="44" t="str">
        <f t="shared" si="148"/>
        <v/>
      </c>
      <c r="BG25" s="44" t="str">
        <f t="shared" si="149"/>
        <v>16,</v>
      </c>
      <c r="BH25" s="44" t="str">
        <f t="shared" si="150"/>
        <v>17,</v>
      </c>
      <c r="BI25" s="44" t="str">
        <f t="shared" si="151"/>
        <v/>
      </c>
      <c r="BJ25" s="44" t="str">
        <f t="shared" si="152"/>
        <v/>
      </c>
      <c r="BK25" s="44" t="str">
        <f t="shared" si="153"/>
        <v/>
      </c>
      <c r="BL25" s="44" t="str">
        <f t="shared" si="154"/>
        <v/>
      </c>
      <c r="BM25" s="44" t="str">
        <f t="shared" si="155"/>
        <v/>
      </c>
      <c r="BN25" s="44" t="str">
        <f t="shared" si="156"/>
        <v/>
      </c>
      <c r="BO25" s="44" t="str">
        <f t="shared" si="157"/>
        <v/>
      </c>
      <c r="BP25" s="44" t="str">
        <f t="shared" si="158"/>
        <v/>
      </c>
      <c r="BQ25" s="44" t="str">
        <f t="shared" si="159"/>
        <v/>
      </c>
      <c r="BR25" s="44" t="str">
        <f t="shared" si="160"/>
        <v/>
      </c>
      <c r="BS25" s="44" t="str">
        <f t="shared" si="161"/>
        <v/>
      </c>
      <c r="BT25" s="44" t="str">
        <f t="shared" si="162"/>
        <v/>
      </c>
      <c r="BU25" s="44" t="str">
        <f t="shared" si="163"/>
        <v/>
      </c>
      <c r="BV25" s="44" t="str">
        <f t="shared" si="164"/>
        <v/>
      </c>
      <c r="BW25" s="44" t="str">
        <f t="shared" si="165"/>
        <v/>
      </c>
      <c r="BX25" s="39">
        <f t="shared" si="166"/>
        <v>106508</v>
      </c>
      <c r="BY25" s="64" t="str">
        <f t="shared" si="167"/>
        <v>3, 4, 14, 16, 17</v>
      </c>
      <c r="BZ25" s="21">
        <f t="shared" si="168"/>
        <v>5</v>
      </c>
      <c r="CA25" s="3">
        <f t="shared" si="169"/>
        <v>14.1402</v>
      </c>
    </row>
    <row r="26" spans="6:80">
      <c r="F26" s="90">
        <v>106509</v>
      </c>
      <c r="G26" s="6" t="str">
        <f t="shared" si="98"/>
        <v>00000000</v>
      </c>
      <c r="H26" s="6" t="str">
        <f t="shared" si="99"/>
        <v>00000001</v>
      </c>
      <c r="I26" s="6" t="str">
        <f t="shared" si="100"/>
        <v>10100000</v>
      </c>
      <c r="J26" s="6" t="str">
        <f t="shared" si="101"/>
        <v>00001101</v>
      </c>
      <c r="K26" s="4">
        <f t="shared" si="102"/>
        <v>1</v>
      </c>
      <c r="L26" s="4">
        <f t="shared" si="103"/>
        <v>0</v>
      </c>
      <c r="M26" s="4">
        <f t="shared" si="104"/>
        <v>1</v>
      </c>
      <c r="N26" s="4">
        <f t="shared" si="105"/>
        <v>1</v>
      </c>
      <c r="O26" s="4">
        <f t="shared" si="106"/>
        <v>0</v>
      </c>
      <c r="P26" s="4">
        <f t="shared" si="107"/>
        <v>0</v>
      </c>
      <c r="Q26" s="4">
        <f t="shared" si="108"/>
        <v>0</v>
      </c>
      <c r="R26" s="4">
        <f t="shared" si="109"/>
        <v>0</v>
      </c>
      <c r="S26" s="4">
        <f t="shared" si="110"/>
        <v>0</v>
      </c>
      <c r="T26" s="4">
        <f t="shared" si="111"/>
        <v>0</v>
      </c>
      <c r="U26" s="4">
        <f t="shared" si="112"/>
        <v>0</v>
      </c>
      <c r="V26" s="4">
        <f t="shared" si="113"/>
        <v>0</v>
      </c>
      <c r="W26" s="45">
        <f t="shared" si="114"/>
        <v>0</v>
      </c>
      <c r="X26" s="45">
        <f t="shared" si="115"/>
        <v>1</v>
      </c>
      <c r="Y26" s="45">
        <f t="shared" si="116"/>
        <v>0</v>
      </c>
      <c r="Z26" s="45">
        <f t="shared" si="117"/>
        <v>1</v>
      </c>
      <c r="AA26" s="45">
        <f t="shared" si="118"/>
        <v>1</v>
      </c>
      <c r="AB26" s="45">
        <f t="shared" si="119"/>
        <v>0</v>
      </c>
      <c r="AC26" s="45">
        <f t="shared" si="120"/>
        <v>0</v>
      </c>
      <c r="AD26" s="45">
        <f t="shared" si="121"/>
        <v>0</v>
      </c>
      <c r="AE26" s="45">
        <f t="shared" si="122"/>
        <v>0</v>
      </c>
      <c r="AF26" s="45">
        <f t="shared" si="123"/>
        <v>0</v>
      </c>
      <c r="AG26" s="45">
        <f t="shared" si="124"/>
        <v>0</v>
      </c>
      <c r="AH26" s="45">
        <f t="shared" si="125"/>
        <v>0</v>
      </c>
      <c r="AI26" s="45">
        <f t="shared" si="126"/>
        <v>0</v>
      </c>
      <c r="AJ26" s="45">
        <f t="shared" si="127"/>
        <v>0</v>
      </c>
      <c r="AK26" s="45">
        <f t="shared" si="128"/>
        <v>0</v>
      </c>
      <c r="AL26" s="45">
        <f t="shared" si="129"/>
        <v>0</v>
      </c>
      <c r="AM26" s="45">
        <f t="shared" si="130"/>
        <v>0</v>
      </c>
      <c r="AN26" s="45">
        <f t="shared" si="131"/>
        <v>0</v>
      </c>
      <c r="AO26" s="45">
        <f t="shared" si="132"/>
        <v>0</v>
      </c>
      <c r="AP26" s="45">
        <f t="shared" si="133"/>
        <v>0</v>
      </c>
      <c r="AQ26" s="91">
        <f t="shared" si="25"/>
        <v>106509</v>
      </c>
      <c r="AR26" s="44" t="str">
        <f t="shared" si="134"/>
        <v>1,</v>
      </c>
      <c r="AS26" s="44" t="str">
        <f t="shared" si="135"/>
        <v/>
      </c>
      <c r="AT26" s="44" t="str">
        <f t="shared" si="136"/>
        <v>3,</v>
      </c>
      <c r="AU26" s="44" t="str">
        <f t="shared" si="137"/>
        <v>4,</v>
      </c>
      <c r="AV26" s="44" t="str">
        <f t="shared" si="138"/>
        <v/>
      </c>
      <c r="AW26" s="44" t="str">
        <f t="shared" si="139"/>
        <v/>
      </c>
      <c r="AX26" s="44" t="str">
        <f t="shared" si="140"/>
        <v/>
      </c>
      <c r="AY26" s="44" t="str">
        <f t="shared" si="141"/>
        <v/>
      </c>
      <c r="AZ26" s="44" t="str">
        <f t="shared" si="142"/>
        <v/>
      </c>
      <c r="BA26" s="44" t="str">
        <f t="shared" si="143"/>
        <v/>
      </c>
      <c r="BB26" s="44" t="str">
        <f t="shared" si="144"/>
        <v/>
      </c>
      <c r="BC26" s="44" t="str">
        <f t="shared" si="145"/>
        <v/>
      </c>
      <c r="BD26" s="44" t="str">
        <f t="shared" si="146"/>
        <v/>
      </c>
      <c r="BE26" s="44" t="str">
        <f t="shared" si="147"/>
        <v>14,</v>
      </c>
      <c r="BF26" s="44" t="str">
        <f t="shared" si="148"/>
        <v/>
      </c>
      <c r="BG26" s="44" t="str">
        <f t="shared" si="149"/>
        <v>16,</v>
      </c>
      <c r="BH26" s="44" t="str">
        <f t="shared" si="150"/>
        <v>17,</v>
      </c>
      <c r="BI26" s="44" t="str">
        <f t="shared" si="151"/>
        <v/>
      </c>
      <c r="BJ26" s="44" t="str">
        <f t="shared" si="152"/>
        <v/>
      </c>
      <c r="BK26" s="44" t="str">
        <f t="shared" si="153"/>
        <v/>
      </c>
      <c r="BL26" s="44" t="str">
        <f t="shared" si="154"/>
        <v/>
      </c>
      <c r="BM26" s="44" t="str">
        <f t="shared" si="155"/>
        <v/>
      </c>
      <c r="BN26" s="44" t="str">
        <f t="shared" si="156"/>
        <v/>
      </c>
      <c r="BO26" s="44" t="str">
        <f t="shared" si="157"/>
        <v/>
      </c>
      <c r="BP26" s="44" t="str">
        <f t="shared" si="158"/>
        <v/>
      </c>
      <c r="BQ26" s="44" t="str">
        <f t="shared" si="159"/>
        <v/>
      </c>
      <c r="BR26" s="44" t="str">
        <f t="shared" si="160"/>
        <v/>
      </c>
      <c r="BS26" s="44" t="str">
        <f t="shared" si="161"/>
        <v/>
      </c>
      <c r="BT26" s="44" t="str">
        <f t="shared" si="162"/>
        <v/>
      </c>
      <c r="BU26" s="44" t="str">
        <f t="shared" si="163"/>
        <v/>
      </c>
      <c r="BV26" s="44" t="str">
        <f t="shared" si="164"/>
        <v/>
      </c>
      <c r="BW26" s="44" t="str">
        <f t="shared" si="165"/>
        <v/>
      </c>
      <c r="BX26" s="39">
        <f t="shared" si="166"/>
        <v>106509</v>
      </c>
      <c r="BY26" s="64" t="str">
        <f t="shared" si="167"/>
        <v>1, 3, 4, 14, 16, 17</v>
      </c>
      <c r="BZ26" s="21">
        <f t="shared" si="168"/>
        <v>6</v>
      </c>
      <c r="CA26" s="3">
        <f t="shared" si="169"/>
        <v>14.420199999999999</v>
      </c>
    </row>
    <row r="27" spans="6:80">
      <c r="F27" s="90">
        <v>106510</v>
      </c>
      <c r="G27" s="6" t="str">
        <f t="shared" si="98"/>
        <v>00000000</v>
      </c>
      <c r="H27" s="6" t="str">
        <f t="shared" si="99"/>
        <v>00000001</v>
      </c>
      <c r="I27" s="6" t="str">
        <f t="shared" si="100"/>
        <v>10100000</v>
      </c>
      <c r="J27" s="6" t="str">
        <f t="shared" si="101"/>
        <v>00001110</v>
      </c>
      <c r="K27" s="4">
        <f t="shared" si="102"/>
        <v>0</v>
      </c>
      <c r="L27" s="4">
        <f t="shared" si="103"/>
        <v>1</v>
      </c>
      <c r="M27" s="4">
        <f t="shared" si="104"/>
        <v>1</v>
      </c>
      <c r="N27" s="4">
        <f t="shared" si="105"/>
        <v>1</v>
      </c>
      <c r="O27" s="4">
        <f t="shared" si="106"/>
        <v>0</v>
      </c>
      <c r="P27" s="4">
        <f t="shared" si="107"/>
        <v>0</v>
      </c>
      <c r="Q27" s="4">
        <f t="shared" si="108"/>
        <v>0</v>
      </c>
      <c r="R27" s="4">
        <f t="shared" si="109"/>
        <v>0</v>
      </c>
      <c r="S27" s="4">
        <f t="shared" si="110"/>
        <v>0</v>
      </c>
      <c r="T27" s="4">
        <f t="shared" si="111"/>
        <v>0</v>
      </c>
      <c r="U27" s="4">
        <f t="shared" si="112"/>
        <v>0</v>
      </c>
      <c r="V27" s="4">
        <f t="shared" si="113"/>
        <v>0</v>
      </c>
      <c r="W27" s="45">
        <f t="shared" si="114"/>
        <v>0</v>
      </c>
      <c r="X27" s="45">
        <f t="shared" si="115"/>
        <v>1</v>
      </c>
      <c r="Y27" s="45">
        <f t="shared" si="116"/>
        <v>0</v>
      </c>
      <c r="Z27" s="45">
        <f t="shared" si="117"/>
        <v>1</v>
      </c>
      <c r="AA27" s="45">
        <f t="shared" si="118"/>
        <v>1</v>
      </c>
      <c r="AB27" s="45">
        <f t="shared" si="119"/>
        <v>0</v>
      </c>
      <c r="AC27" s="45">
        <f t="shared" si="120"/>
        <v>0</v>
      </c>
      <c r="AD27" s="45">
        <f t="shared" si="121"/>
        <v>0</v>
      </c>
      <c r="AE27" s="45">
        <f t="shared" si="122"/>
        <v>0</v>
      </c>
      <c r="AF27" s="45">
        <f t="shared" si="123"/>
        <v>0</v>
      </c>
      <c r="AG27" s="45">
        <f t="shared" si="124"/>
        <v>0</v>
      </c>
      <c r="AH27" s="45">
        <f t="shared" si="125"/>
        <v>0</v>
      </c>
      <c r="AI27" s="45">
        <f t="shared" si="126"/>
        <v>0</v>
      </c>
      <c r="AJ27" s="45">
        <f t="shared" si="127"/>
        <v>0</v>
      </c>
      <c r="AK27" s="45">
        <f t="shared" si="128"/>
        <v>0</v>
      </c>
      <c r="AL27" s="45">
        <f t="shared" si="129"/>
        <v>0</v>
      </c>
      <c r="AM27" s="45">
        <f t="shared" si="130"/>
        <v>0</v>
      </c>
      <c r="AN27" s="45">
        <f t="shared" si="131"/>
        <v>0</v>
      </c>
      <c r="AO27" s="45">
        <f t="shared" si="132"/>
        <v>0</v>
      </c>
      <c r="AP27" s="45">
        <f t="shared" si="133"/>
        <v>0</v>
      </c>
      <c r="AQ27" s="91">
        <f t="shared" si="25"/>
        <v>106510</v>
      </c>
      <c r="AR27" s="44" t="str">
        <f t="shared" si="134"/>
        <v/>
      </c>
      <c r="AS27" s="44" t="str">
        <f t="shared" si="135"/>
        <v>2,</v>
      </c>
      <c r="AT27" s="44" t="str">
        <f t="shared" si="136"/>
        <v>3,</v>
      </c>
      <c r="AU27" s="44" t="str">
        <f t="shared" si="137"/>
        <v>4,</v>
      </c>
      <c r="AV27" s="44" t="str">
        <f t="shared" si="138"/>
        <v/>
      </c>
      <c r="AW27" s="44" t="str">
        <f t="shared" si="139"/>
        <v/>
      </c>
      <c r="AX27" s="44" t="str">
        <f t="shared" si="140"/>
        <v/>
      </c>
      <c r="AY27" s="44" t="str">
        <f t="shared" si="141"/>
        <v/>
      </c>
      <c r="AZ27" s="44" t="str">
        <f t="shared" si="142"/>
        <v/>
      </c>
      <c r="BA27" s="44" t="str">
        <f t="shared" si="143"/>
        <v/>
      </c>
      <c r="BB27" s="44" t="str">
        <f t="shared" si="144"/>
        <v/>
      </c>
      <c r="BC27" s="44" t="str">
        <f t="shared" si="145"/>
        <v/>
      </c>
      <c r="BD27" s="44" t="str">
        <f t="shared" si="146"/>
        <v/>
      </c>
      <c r="BE27" s="44" t="str">
        <f t="shared" si="147"/>
        <v>14,</v>
      </c>
      <c r="BF27" s="44" t="str">
        <f t="shared" si="148"/>
        <v/>
      </c>
      <c r="BG27" s="44" t="str">
        <f t="shared" si="149"/>
        <v>16,</v>
      </c>
      <c r="BH27" s="44" t="str">
        <f t="shared" si="150"/>
        <v>17,</v>
      </c>
      <c r="BI27" s="44" t="str">
        <f t="shared" si="151"/>
        <v/>
      </c>
      <c r="BJ27" s="44" t="str">
        <f t="shared" si="152"/>
        <v/>
      </c>
      <c r="BK27" s="44" t="str">
        <f t="shared" si="153"/>
        <v/>
      </c>
      <c r="BL27" s="44" t="str">
        <f t="shared" si="154"/>
        <v/>
      </c>
      <c r="BM27" s="44" t="str">
        <f t="shared" si="155"/>
        <v/>
      </c>
      <c r="BN27" s="44" t="str">
        <f t="shared" si="156"/>
        <v/>
      </c>
      <c r="BO27" s="44" t="str">
        <f t="shared" si="157"/>
        <v/>
      </c>
      <c r="BP27" s="44" t="str">
        <f t="shared" si="158"/>
        <v/>
      </c>
      <c r="BQ27" s="44" t="str">
        <f t="shared" si="159"/>
        <v/>
      </c>
      <c r="BR27" s="44" t="str">
        <f t="shared" si="160"/>
        <v/>
      </c>
      <c r="BS27" s="44" t="str">
        <f t="shared" si="161"/>
        <v/>
      </c>
      <c r="BT27" s="44" t="str">
        <f t="shared" si="162"/>
        <v/>
      </c>
      <c r="BU27" s="44" t="str">
        <f t="shared" si="163"/>
        <v/>
      </c>
      <c r="BV27" s="44" t="str">
        <f t="shared" si="164"/>
        <v/>
      </c>
      <c r="BW27" s="44" t="str">
        <f t="shared" si="165"/>
        <v/>
      </c>
      <c r="BX27" s="39">
        <f t="shared" si="166"/>
        <v>106510</v>
      </c>
      <c r="BY27" s="64" t="str">
        <f t="shared" si="167"/>
        <v>2, 3, 4, 14, 16, 17</v>
      </c>
      <c r="BZ27" s="21">
        <f t="shared" si="168"/>
        <v>6</v>
      </c>
      <c r="CA27" s="3">
        <f t="shared" si="169"/>
        <v>14.4922</v>
      </c>
    </row>
    <row r="28" spans="6:80">
      <c r="F28" s="90">
        <v>106511</v>
      </c>
      <c r="G28" s="6" t="str">
        <f t="shared" si="98"/>
        <v>00000000</v>
      </c>
      <c r="H28" s="6" t="str">
        <f t="shared" si="99"/>
        <v>00000001</v>
      </c>
      <c r="I28" s="6" t="str">
        <f t="shared" si="100"/>
        <v>10100000</v>
      </c>
      <c r="J28" s="6" t="str">
        <f t="shared" si="101"/>
        <v>00001111</v>
      </c>
      <c r="K28" s="4">
        <f t="shared" si="102"/>
        <v>1</v>
      </c>
      <c r="L28" s="4">
        <f t="shared" si="103"/>
        <v>1</v>
      </c>
      <c r="M28" s="4">
        <f t="shared" si="104"/>
        <v>1</v>
      </c>
      <c r="N28" s="4">
        <f t="shared" si="105"/>
        <v>1</v>
      </c>
      <c r="O28" s="4">
        <f t="shared" si="106"/>
        <v>0</v>
      </c>
      <c r="P28" s="4">
        <f t="shared" si="107"/>
        <v>0</v>
      </c>
      <c r="Q28" s="4">
        <f t="shared" si="108"/>
        <v>0</v>
      </c>
      <c r="R28" s="4">
        <f t="shared" si="109"/>
        <v>0</v>
      </c>
      <c r="S28" s="4">
        <f t="shared" si="110"/>
        <v>0</v>
      </c>
      <c r="T28" s="4">
        <f t="shared" si="111"/>
        <v>0</v>
      </c>
      <c r="U28" s="4">
        <f t="shared" si="112"/>
        <v>0</v>
      </c>
      <c r="V28" s="4">
        <f t="shared" si="113"/>
        <v>0</v>
      </c>
      <c r="W28" s="45">
        <f t="shared" si="114"/>
        <v>0</v>
      </c>
      <c r="X28" s="45">
        <f t="shared" si="115"/>
        <v>1</v>
      </c>
      <c r="Y28" s="45">
        <f t="shared" si="116"/>
        <v>0</v>
      </c>
      <c r="Z28" s="45">
        <f t="shared" si="117"/>
        <v>1</v>
      </c>
      <c r="AA28" s="45">
        <f t="shared" si="118"/>
        <v>1</v>
      </c>
      <c r="AB28" s="45">
        <f t="shared" si="119"/>
        <v>0</v>
      </c>
      <c r="AC28" s="45">
        <f t="shared" si="120"/>
        <v>0</v>
      </c>
      <c r="AD28" s="45">
        <f t="shared" si="121"/>
        <v>0</v>
      </c>
      <c r="AE28" s="45">
        <f t="shared" si="122"/>
        <v>0</v>
      </c>
      <c r="AF28" s="45">
        <f t="shared" si="123"/>
        <v>0</v>
      </c>
      <c r="AG28" s="45">
        <f t="shared" si="124"/>
        <v>0</v>
      </c>
      <c r="AH28" s="45">
        <f t="shared" si="125"/>
        <v>0</v>
      </c>
      <c r="AI28" s="45">
        <f t="shared" si="126"/>
        <v>0</v>
      </c>
      <c r="AJ28" s="45">
        <f t="shared" si="127"/>
        <v>0</v>
      </c>
      <c r="AK28" s="45">
        <f t="shared" si="128"/>
        <v>0</v>
      </c>
      <c r="AL28" s="45">
        <f t="shared" si="129"/>
        <v>0</v>
      </c>
      <c r="AM28" s="45">
        <f t="shared" si="130"/>
        <v>0</v>
      </c>
      <c r="AN28" s="45">
        <f t="shared" si="131"/>
        <v>0</v>
      </c>
      <c r="AO28" s="45">
        <f t="shared" si="132"/>
        <v>0</v>
      </c>
      <c r="AP28" s="45">
        <f t="shared" si="133"/>
        <v>0</v>
      </c>
      <c r="AQ28" s="91">
        <f t="shared" si="25"/>
        <v>106511</v>
      </c>
      <c r="AR28" s="44" t="str">
        <f t="shared" si="134"/>
        <v>1,</v>
      </c>
      <c r="AS28" s="44" t="str">
        <f t="shared" si="135"/>
        <v>2,</v>
      </c>
      <c r="AT28" s="44" t="str">
        <f t="shared" si="136"/>
        <v>3,</v>
      </c>
      <c r="AU28" s="44" t="str">
        <f t="shared" si="137"/>
        <v>4,</v>
      </c>
      <c r="AV28" s="44" t="str">
        <f t="shared" si="138"/>
        <v/>
      </c>
      <c r="AW28" s="44" t="str">
        <f t="shared" si="139"/>
        <v/>
      </c>
      <c r="AX28" s="44" t="str">
        <f t="shared" si="140"/>
        <v/>
      </c>
      <c r="AY28" s="44" t="str">
        <f t="shared" si="141"/>
        <v/>
      </c>
      <c r="AZ28" s="44" t="str">
        <f t="shared" si="142"/>
        <v/>
      </c>
      <c r="BA28" s="44" t="str">
        <f t="shared" si="143"/>
        <v/>
      </c>
      <c r="BB28" s="44" t="str">
        <f t="shared" si="144"/>
        <v/>
      </c>
      <c r="BC28" s="44" t="str">
        <f t="shared" si="145"/>
        <v/>
      </c>
      <c r="BD28" s="44" t="str">
        <f t="shared" si="146"/>
        <v/>
      </c>
      <c r="BE28" s="44" t="str">
        <f t="shared" si="147"/>
        <v>14,</v>
      </c>
      <c r="BF28" s="44" t="str">
        <f t="shared" si="148"/>
        <v/>
      </c>
      <c r="BG28" s="44" t="str">
        <f t="shared" si="149"/>
        <v>16,</v>
      </c>
      <c r="BH28" s="44" t="str">
        <f t="shared" si="150"/>
        <v>17,</v>
      </c>
      <c r="BI28" s="44" t="str">
        <f t="shared" si="151"/>
        <v/>
      </c>
      <c r="BJ28" s="44" t="str">
        <f t="shared" si="152"/>
        <v/>
      </c>
      <c r="BK28" s="44" t="str">
        <f t="shared" si="153"/>
        <v/>
      </c>
      <c r="BL28" s="44" t="str">
        <f t="shared" si="154"/>
        <v/>
      </c>
      <c r="BM28" s="44" t="str">
        <f t="shared" si="155"/>
        <v/>
      </c>
      <c r="BN28" s="44" t="str">
        <f t="shared" si="156"/>
        <v/>
      </c>
      <c r="BO28" s="44" t="str">
        <f t="shared" si="157"/>
        <v/>
      </c>
      <c r="BP28" s="44" t="str">
        <f t="shared" si="158"/>
        <v/>
      </c>
      <c r="BQ28" s="44" t="str">
        <f t="shared" si="159"/>
        <v/>
      </c>
      <c r="BR28" s="44" t="str">
        <f t="shared" si="160"/>
        <v/>
      </c>
      <c r="BS28" s="44" t="str">
        <f t="shared" si="161"/>
        <v/>
      </c>
      <c r="BT28" s="44" t="str">
        <f t="shared" si="162"/>
        <v/>
      </c>
      <c r="BU28" s="44" t="str">
        <f t="shared" si="163"/>
        <v/>
      </c>
      <c r="BV28" s="44" t="str">
        <f t="shared" si="164"/>
        <v/>
      </c>
      <c r="BW28" s="44" t="str">
        <f t="shared" si="165"/>
        <v/>
      </c>
      <c r="BX28" s="39">
        <f t="shared" si="166"/>
        <v>106511</v>
      </c>
      <c r="BY28" s="64" t="str">
        <f t="shared" si="167"/>
        <v>1, 2, 3, 4, 14, 16, 17</v>
      </c>
      <c r="BZ28" s="21">
        <f t="shared" si="168"/>
        <v>7</v>
      </c>
      <c r="CA28" s="3">
        <f t="shared" si="169"/>
        <v>14.7722</v>
      </c>
    </row>
    <row r="29" spans="6:80">
      <c r="F29" s="90">
        <v>106512</v>
      </c>
      <c r="G29" s="6" t="str">
        <f t="shared" si="98"/>
        <v>00000000</v>
      </c>
      <c r="H29" s="6" t="str">
        <f t="shared" si="99"/>
        <v>00000001</v>
      </c>
      <c r="I29" s="6" t="str">
        <f t="shared" si="100"/>
        <v>10100000</v>
      </c>
      <c r="J29" s="6" t="str">
        <f t="shared" si="101"/>
        <v>00010000</v>
      </c>
      <c r="K29" s="4">
        <f t="shared" si="102"/>
        <v>0</v>
      </c>
      <c r="L29" s="4">
        <f t="shared" si="103"/>
        <v>0</v>
      </c>
      <c r="M29" s="4">
        <f t="shared" si="104"/>
        <v>0</v>
      </c>
      <c r="N29" s="4">
        <f t="shared" si="105"/>
        <v>0</v>
      </c>
      <c r="O29" s="4">
        <f t="shared" si="106"/>
        <v>1</v>
      </c>
      <c r="P29" s="4">
        <f t="shared" si="107"/>
        <v>0</v>
      </c>
      <c r="Q29" s="4">
        <f t="shared" si="108"/>
        <v>0</v>
      </c>
      <c r="R29" s="4">
        <f t="shared" si="109"/>
        <v>0</v>
      </c>
      <c r="S29" s="4">
        <f t="shared" si="110"/>
        <v>0</v>
      </c>
      <c r="T29" s="4">
        <f t="shared" si="111"/>
        <v>0</v>
      </c>
      <c r="U29" s="4">
        <f t="shared" si="112"/>
        <v>0</v>
      </c>
      <c r="V29" s="4">
        <f t="shared" si="113"/>
        <v>0</v>
      </c>
      <c r="W29" s="45">
        <f t="shared" si="114"/>
        <v>0</v>
      </c>
      <c r="X29" s="45">
        <f t="shared" si="115"/>
        <v>1</v>
      </c>
      <c r="Y29" s="45">
        <f t="shared" si="116"/>
        <v>0</v>
      </c>
      <c r="Z29" s="45">
        <f t="shared" si="117"/>
        <v>1</v>
      </c>
      <c r="AA29" s="45">
        <f t="shared" si="118"/>
        <v>1</v>
      </c>
      <c r="AB29" s="45">
        <f t="shared" si="119"/>
        <v>0</v>
      </c>
      <c r="AC29" s="45">
        <f t="shared" si="120"/>
        <v>0</v>
      </c>
      <c r="AD29" s="45">
        <f t="shared" si="121"/>
        <v>0</v>
      </c>
      <c r="AE29" s="45">
        <f t="shared" si="122"/>
        <v>0</v>
      </c>
      <c r="AF29" s="45">
        <f t="shared" si="123"/>
        <v>0</v>
      </c>
      <c r="AG29" s="45">
        <f t="shared" si="124"/>
        <v>0</v>
      </c>
      <c r="AH29" s="45">
        <f t="shared" si="125"/>
        <v>0</v>
      </c>
      <c r="AI29" s="45">
        <f t="shared" si="126"/>
        <v>0</v>
      </c>
      <c r="AJ29" s="45">
        <f t="shared" si="127"/>
        <v>0</v>
      </c>
      <c r="AK29" s="45">
        <f t="shared" si="128"/>
        <v>0</v>
      </c>
      <c r="AL29" s="45">
        <f t="shared" si="129"/>
        <v>0</v>
      </c>
      <c r="AM29" s="45">
        <f t="shared" si="130"/>
        <v>0</v>
      </c>
      <c r="AN29" s="45">
        <f t="shared" si="131"/>
        <v>0</v>
      </c>
      <c r="AO29" s="45">
        <f t="shared" si="132"/>
        <v>0</v>
      </c>
      <c r="AP29" s="45">
        <f t="shared" si="133"/>
        <v>0</v>
      </c>
      <c r="AQ29" s="91">
        <f t="shared" si="25"/>
        <v>106512</v>
      </c>
      <c r="AR29" s="44" t="str">
        <f t="shared" si="134"/>
        <v/>
      </c>
      <c r="AS29" s="44" t="str">
        <f t="shared" si="135"/>
        <v/>
      </c>
      <c r="AT29" s="44" t="str">
        <f t="shared" si="136"/>
        <v/>
      </c>
      <c r="AU29" s="44" t="str">
        <f t="shared" si="137"/>
        <v/>
      </c>
      <c r="AV29" s="44" t="str">
        <f t="shared" si="138"/>
        <v>5,</v>
      </c>
      <c r="AW29" s="44" t="str">
        <f t="shared" si="139"/>
        <v/>
      </c>
      <c r="AX29" s="44" t="str">
        <f t="shared" si="140"/>
        <v/>
      </c>
      <c r="AY29" s="44" t="str">
        <f t="shared" si="141"/>
        <v/>
      </c>
      <c r="AZ29" s="44" t="str">
        <f t="shared" si="142"/>
        <v/>
      </c>
      <c r="BA29" s="44" t="str">
        <f t="shared" si="143"/>
        <v/>
      </c>
      <c r="BB29" s="44" t="str">
        <f t="shared" si="144"/>
        <v/>
      </c>
      <c r="BC29" s="44" t="str">
        <f t="shared" si="145"/>
        <v/>
      </c>
      <c r="BD29" s="44" t="str">
        <f t="shared" si="146"/>
        <v/>
      </c>
      <c r="BE29" s="44" t="str">
        <f t="shared" si="147"/>
        <v>14,</v>
      </c>
      <c r="BF29" s="44" t="str">
        <f t="shared" si="148"/>
        <v/>
      </c>
      <c r="BG29" s="44" t="str">
        <f t="shared" si="149"/>
        <v>16,</v>
      </c>
      <c r="BH29" s="44" t="str">
        <f t="shared" si="150"/>
        <v>17,</v>
      </c>
      <c r="BI29" s="44" t="str">
        <f t="shared" si="151"/>
        <v/>
      </c>
      <c r="BJ29" s="44" t="str">
        <f t="shared" si="152"/>
        <v/>
      </c>
      <c r="BK29" s="44" t="str">
        <f t="shared" si="153"/>
        <v/>
      </c>
      <c r="BL29" s="44" t="str">
        <f t="shared" si="154"/>
        <v/>
      </c>
      <c r="BM29" s="44" t="str">
        <f t="shared" si="155"/>
        <v/>
      </c>
      <c r="BN29" s="44" t="str">
        <f t="shared" si="156"/>
        <v/>
      </c>
      <c r="BO29" s="44" t="str">
        <f t="shared" si="157"/>
        <v/>
      </c>
      <c r="BP29" s="44" t="str">
        <f t="shared" si="158"/>
        <v/>
      </c>
      <c r="BQ29" s="44" t="str">
        <f t="shared" si="159"/>
        <v/>
      </c>
      <c r="BR29" s="44" t="str">
        <f t="shared" si="160"/>
        <v/>
      </c>
      <c r="BS29" s="44" t="str">
        <f t="shared" si="161"/>
        <v/>
      </c>
      <c r="BT29" s="44" t="str">
        <f t="shared" si="162"/>
        <v/>
      </c>
      <c r="BU29" s="44" t="str">
        <f t="shared" si="163"/>
        <v/>
      </c>
      <c r="BV29" s="44" t="str">
        <f t="shared" si="164"/>
        <v/>
      </c>
      <c r="BW29" s="44" t="str">
        <f t="shared" si="165"/>
        <v/>
      </c>
      <c r="BX29" s="39">
        <f t="shared" si="166"/>
        <v>106512</v>
      </c>
      <c r="BY29" s="64" t="str">
        <f t="shared" si="167"/>
        <v>5, 14, 16, 17</v>
      </c>
      <c r="BZ29" s="21">
        <f t="shared" si="168"/>
        <v>4</v>
      </c>
      <c r="CA29" s="3">
        <f t="shared" si="169"/>
        <v>13.7742</v>
      </c>
    </row>
    <row r="30" spans="6:80">
      <c r="F30" s="90">
        <v>106513</v>
      </c>
      <c r="G30" s="6" t="str">
        <f t="shared" si="98"/>
        <v>00000000</v>
      </c>
      <c r="H30" s="6" t="str">
        <f t="shared" si="99"/>
        <v>00000001</v>
      </c>
      <c r="I30" s="6" t="str">
        <f t="shared" si="100"/>
        <v>10100000</v>
      </c>
      <c r="J30" s="6" t="str">
        <f t="shared" si="101"/>
        <v>00010001</v>
      </c>
      <c r="K30" s="4">
        <f t="shared" si="102"/>
        <v>1</v>
      </c>
      <c r="L30" s="4">
        <f t="shared" si="103"/>
        <v>0</v>
      </c>
      <c r="M30" s="4">
        <f t="shared" si="104"/>
        <v>0</v>
      </c>
      <c r="N30" s="4">
        <f t="shared" si="105"/>
        <v>0</v>
      </c>
      <c r="O30" s="4">
        <f t="shared" si="106"/>
        <v>1</v>
      </c>
      <c r="P30" s="4">
        <f t="shared" si="107"/>
        <v>0</v>
      </c>
      <c r="Q30" s="4">
        <f t="shared" si="108"/>
        <v>0</v>
      </c>
      <c r="R30" s="4">
        <f t="shared" si="109"/>
        <v>0</v>
      </c>
      <c r="S30" s="4">
        <f t="shared" si="110"/>
        <v>0</v>
      </c>
      <c r="T30" s="4">
        <f t="shared" si="111"/>
        <v>0</v>
      </c>
      <c r="U30" s="4">
        <f t="shared" si="112"/>
        <v>0</v>
      </c>
      <c r="V30" s="4">
        <f t="shared" si="113"/>
        <v>0</v>
      </c>
      <c r="W30" s="45">
        <f t="shared" si="114"/>
        <v>0</v>
      </c>
      <c r="X30" s="45">
        <f t="shared" si="115"/>
        <v>1</v>
      </c>
      <c r="Y30" s="45">
        <f t="shared" si="116"/>
        <v>0</v>
      </c>
      <c r="Z30" s="45">
        <f t="shared" si="117"/>
        <v>1</v>
      </c>
      <c r="AA30" s="45">
        <f t="shared" si="118"/>
        <v>1</v>
      </c>
      <c r="AB30" s="45">
        <f t="shared" si="119"/>
        <v>0</v>
      </c>
      <c r="AC30" s="45">
        <f t="shared" si="120"/>
        <v>0</v>
      </c>
      <c r="AD30" s="45">
        <f t="shared" si="121"/>
        <v>0</v>
      </c>
      <c r="AE30" s="45">
        <f t="shared" si="122"/>
        <v>0</v>
      </c>
      <c r="AF30" s="45">
        <f t="shared" si="123"/>
        <v>0</v>
      </c>
      <c r="AG30" s="45">
        <f t="shared" si="124"/>
        <v>0</v>
      </c>
      <c r="AH30" s="45">
        <f t="shared" si="125"/>
        <v>0</v>
      </c>
      <c r="AI30" s="45">
        <f t="shared" si="126"/>
        <v>0</v>
      </c>
      <c r="AJ30" s="45">
        <f t="shared" si="127"/>
        <v>0</v>
      </c>
      <c r="AK30" s="45">
        <f t="shared" si="128"/>
        <v>0</v>
      </c>
      <c r="AL30" s="45">
        <f t="shared" si="129"/>
        <v>0</v>
      </c>
      <c r="AM30" s="45">
        <f t="shared" si="130"/>
        <v>0</v>
      </c>
      <c r="AN30" s="45">
        <f t="shared" si="131"/>
        <v>0</v>
      </c>
      <c r="AO30" s="45">
        <f t="shared" si="132"/>
        <v>0</v>
      </c>
      <c r="AP30" s="45">
        <f t="shared" si="133"/>
        <v>0</v>
      </c>
      <c r="AQ30" s="91">
        <f t="shared" si="25"/>
        <v>106513</v>
      </c>
      <c r="AR30" s="44" t="str">
        <f t="shared" si="134"/>
        <v>1,</v>
      </c>
      <c r="AS30" s="44" t="str">
        <f t="shared" si="135"/>
        <v/>
      </c>
      <c r="AT30" s="44" t="str">
        <f t="shared" si="136"/>
        <v/>
      </c>
      <c r="AU30" s="44" t="str">
        <f t="shared" si="137"/>
        <v/>
      </c>
      <c r="AV30" s="44" t="str">
        <f t="shared" si="138"/>
        <v>5,</v>
      </c>
      <c r="AW30" s="44" t="str">
        <f t="shared" si="139"/>
        <v/>
      </c>
      <c r="AX30" s="44" t="str">
        <f t="shared" si="140"/>
        <v/>
      </c>
      <c r="AY30" s="44" t="str">
        <f t="shared" si="141"/>
        <v/>
      </c>
      <c r="AZ30" s="44" t="str">
        <f t="shared" si="142"/>
        <v/>
      </c>
      <c r="BA30" s="44" t="str">
        <f t="shared" si="143"/>
        <v/>
      </c>
      <c r="BB30" s="44" t="str">
        <f t="shared" si="144"/>
        <v/>
      </c>
      <c r="BC30" s="44" t="str">
        <f t="shared" si="145"/>
        <v/>
      </c>
      <c r="BD30" s="44" t="str">
        <f t="shared" si="146"/>
        <v/>
      </c>
      <c r="BE30" s="44" t="str">
        <f t="shared" si="147"/>
        <v>14,</v>
      </c>
      <c r="BF30" s="44" t="str">
        <f t="shared" si="148"/>
        <v/>
      </c>
      <c r="BG30" s="44" t="str">
        <f t="shared" si="149"/>
        <v>16,</v>
      </c>
      <c r="BH30" s="44" t="str">
        <f t="shared" si="150"/>
        <v>17,</v>
      </c>
      <c r="BI30" s="44" t="str">
        <f t="shared" si="151"/>
        <v/>
      </c>
      <c r="BJ30" s="44" t="str">
        <f t="shared" si="152"/>
        <v/>
      </c>
      <c r="BK30" s="44" t="str">
        <f t="shared" si="153"/>
        <v/>
      </c>
      <c r="BL30" s="44" t="str">
        <f t="shared" si="154"/>
        <v/>
      </c>
      <c r="BM30" s="44" t="str">
        <f t="shared" si="155"/>
        <v/>
      </c>
      <c r="BN30" s="44" t="str">
        <f t="shared" si="156"/>
        <v/>
      </c>
      <c r="BO30" s="44" t="str">
        <f t="shared" si="157"/>
        <v/>
      </c>
      <c r="BP30" s="44" t="str">
        <f t="shared" si="158"/>
        <v/>
      </c>
      <c r="BQ30" s="44" t="str">
        <f t="shared" si="159"/>
        <v/>
      </c>
      <c r="BR30" s="44" t="str">
        <f t="shared" si="160"/>
        <v/>
      </c>
      <c r="BS30" s="44" t="str">
        <f t="shared" si="161"/>
        <v/>
      </c>
      <c r="BT30" s="44" t="str">
        <f t="shared" si="162"/>
        <v/>
      </c>
      <c r="BU30" s="44" t="str">
        <f t="shared" si="163"/>
        <v/>
      </c>
      <c r="BV30" s="44" t="str">
        <f t="shared" si="164"/>
        <v/>
      </c>
      <c r="BW30" s="44" t="str">
        <f t="shared" si="165"/>
        <v/>
      </c>
      <c r="BX30" s="39">
        <f t="shared" si="166"/>
        <v>106513</v>
      </c>
      <c r="BY30" s="64" t="str">
        <f t="shared" si="167"/>
        <v>1, 5, 14, 16, 17</v>
      </c>
      <c r="BZ30" s="21">
        <f t="shared" si="168"/>
        <v>5</v>
      </c>
      <c r="CA30" s="3">
        <f t="shared" si="169"/>
        <v>14.0542</v>
      </c>
    </row>
    <row r="31" spans="6:80">
      <c r="F31" s="90">
        <v>106514</v>
      </c>
      <c r="G31" s="6" t="str">
        <f t="shared" si="98"/>
        <v>00000000</v>
      </c>
      <c r="H31" s="6" t="str">
        <f t="shared" si="99"/>
        <v>00000001</v>
      </c>
      <c r="I31" s="6" t="str">
        <f t="shared" si="100"/>
        <v>10100000</v>
      </c>
      <c r="J31" s="6" t="str">
        <f t="shared" si="101"/>
        <v>00010010</v>
      </c>
      <c r="K31" s="4">
        <f t="shared" si="102"/>
        <v>0</v>
      </c>
      <c r="L31" s="4">
        <f t="shared" si="103"/>
        <v>1</v>
      </c>
      <c r="M31" s="4">
        <f t="shared" si="104"/>
        <v>0</v>
      </c>
      <c r="N31" s="4">
        <f t="shared" si="105"/>
        <v>0</v>
      </c>
      <c r="O31" s="4">
        <f t="shared" si="106"/>
        <v>1</v>
      </c>
      <c r="P31" s="4">
        <f t="shared" si="107"/>
        <v>0</v>
      </c>
      <c r="Q31" s="4">
        <f t="shared" si="108"/>
        <v>0</v>
      </c>
      <c r="R31" s="4">
        <f t="shared" si="109"/>
        <v>0</v>
      </c>
      <c r="S31" s="4">
        <f t="shared" si="110"/>
        <v>0</v>
      </c>
      <c r="T31" s="4">
        <f t="shared" si="111"/>
        <v>0</v>
      </c>
      <c r="U31" s="4">
        <f t="shared" si="112"/>
        <v>0</v>
      </c>
      <c r="V31" s="4">
        <f t="shared" si="113"/>
        <v>0</v>
      </c>
      <c r="W31" s="45">
        <f t="shared" si="114"/>
        <v>0</v>
      </c>
      <c r="X31" s="45">
        <f t="shared" si="115"/>
        <v>1</v>
      </c>
      <c r="Y31" s="45">
        <f t="shared" si="116"/>
        <v>0</v>
      </c>
      <c r="Z31" s="45">
        <f t="shared" si="117"/>
        <v>1</v>
      </c>
      <c r="AA31" s="45">
        <f t="shared" si="118"/>
        <v>1</v>
      </c>
      <c r="AB31" s="45">
        <f t="shared" si="119"/>
        <v>0</v>
      </c>
      <c r="AC31" s="45">
        <f t="shared" si="120"/>
        <v>0</v>
      </c>
      <c r="AD31" s="45">
        <f t="shared" si="121"/>
        <v>0</v>
      </c>
      <c r="AE31" s="45">
        <f t="shared" si="122"/>
        <v>0</v>
      </c>
      <c r="AF31" s="45">
        <f t="shared" si="123"/>
        <v>0</v>
      </c>
      <c r="AG31" s="45">
        <f t="shared" si="124"/>
        <v>0</v>
      </c>
      <c r="AH31" s="45">
        <f t="shared" si="125"/>
        <v>0</v>
      </c>
      <c r="AI31" s="45">
        <f t="shared" si="126"/>
        <v>0</v>
      </c>
      <c r="AJ31" s="45">
        <f t="shared" si="127"/>
        <v>0</v>
      </c>
      <c r="AK31" s="45">
        <f t="shared" si="128"/>
        <v>0</v>
      </c>
      <c r="AL31" s="45">
        <f t="shared" si="129"/>
        <v>0</v>
      </c>
      <c r="AM31" s="45">
        <f t="shared" si="130"/>
        <v>0</v>
      </c>
      <c r="AN31" s="45">
        <f t="shared" si="131"/>
        <v>0</v>
      </c>
      <c r="AO31" s="45">
        <f t="shared" si="132"/>
        <v>0</v>
      </c>
      <c r="AP31" s="45">
        <f t="shared" si="133"/>
        <v>0</v>
      </c>
      <c r="AQ31" s="91">
        <f t="shared" si="25"/>
        <v>106514</v>
      </c>
      <c r="AR31" s="44" t="str">
        <f t="shared" si="134"/>
        <v/>
      </c>
      <c r="AS31" s="44" t="str">
        <f t="shared" si="135"/>
        <v>2,</v>
      </c>
      <c r="AT31" s="44" t="str">
        <f t="shared" si="136"/>
        <v/>
      </c>
      <c r="AU31" s="44" t="str">
        <f t="shared" si="137"/>
        <v/>
      </c>
      <c r="AV31" s="44" t="str">
        <f t="shared" si="138"/>
        <v>5,</v>
      </c>
      <c r="AW31" s="44" t="str">
        <f t="shared" si="139"/>
        <v/>
      </c>
      <c r="AX31" s="44" t="str">
        <f t="shared" si="140"/>
        <v/>
      </c>
      <c r="AY31" s="44" t="str">
        <f t="shared" si="141"/>
        <v/>
      </c>
      <c r="AZ31" s="44" t="str">
        <f t="shared" si="142"/>
        <v/>
      </c>
      <c r="BA31" s="44" t="str">
        <f t="shared" si="143"/>
        <v/>
      </c>
      <c r="BB31" s="44" t="str">
        <f t="shared" si="144"/>
        <v/>
      </c>
      <c r="BC31" s="44" t="str">
        <f t="shared" si="145"/>
        <v/>
      </c>
      <c r="BD31" s="44" t="str">
        <f t="shared" si="146"/>
        <v/>
      </c>
      <c r="BE31" s="44" t="str">
        <f t="shared" si="147"/>
        <v>14,</v>
      </c>
      <c r="BF31" s="44" t="str">
        <f t="shared" si="148"/>
        <v/>
      </c>
      <c r="BG31" s="44" t="str">
        <f t="shared" si="149"/>
        <v>16,</v>
      </c>
      <c r="BH31" s="44" t="str">
        <f t="shared" si="150"/>
        <v>17,</v>
      </c>
      <c r="BI31" s="44" t="str">
        <f t="shared" si="151"/>
        <v/>
      </c>
      <c r="BJ31" s="44" t="str">
        <f t="shared" si="152"/>
        <v/>
      </c>
      <c r="BK31" s="44" t="str">
        <f t="shared" si="153"/>
        <v/>
      </c>
      <c r="BL31" s="44" t="str">
        <f t="shared" si="154"/>
        <v/>
      </c>
      <c r="BM31" s="44" t="str">
        <f t="shared" si="155"/>
        <v/>
      </c>
      <c r="BN31" s="44" t="str">
        <f t="shared" si="156"/>
        <v/>
      </c>
      <c r="BO31" s="44" t="str">
        <f t="shared" si="157"/>
        <v/>
      </c>
      <c r="BP31" s="44" t="str">
        <f t="shared" si="158"/>
        <v/>
      </c>
      <c r="BQ31" s="44" t="str">
        <f t="shared" si="159"/>
        <v/>
      </c>
      <c r="BR31" s="44" t="str">
        <f t="shared" si="160"/>
        <v/>
      </c>
      <c r="BS31" s="44" t="str">
        <f t="shared" si="161"/>
        <v/>
      </c>
      <c r="BT31" s="44" t="str">
        <f t="shared" si="162"/>
        <v/>
      </c>
      <c r="BU31" s="44" t="str">
        <f t="shared" si="163"/>
        <v/>
      </c>
      <c r="BV31" s="44" t="str">
        <f t="shared" si="164"/>
        <v/>
      </c>
      <c r="BW31" s="44" t="str">
        <f t="shared" si="165"/>
        <v/>
      </c>
      <c r="BX31" s="39">
        <f t="shared" si="166"/>
        <v>106514</v>
      </c>
      <c r="BY31" s="64" t="str">
        <f t="shared" si="167"/>
        <v>2, 5, 14, 16, 17</v>
      </c>
      <c r="BZ31" s="21">
        <f t="shared" si="168"/>
        <v>5</v>
      </c>
      <c r="CA31" s="3">
        <f t="shared" si="169"/>
        <v>14.126200000000001</v>
      </c>
    </row>
    <row r="32" spans="6:80">
      <c r="F32" s="90">
        <v>106515</v>
      </c>
      <c r="G32" s="6" t="str">
        <f t="shared" si="98"/>
        <v>00000000</v>
      </c>
      <c r="H32" s="6" t="str">
        <f t="shared" si="99"/>
        <v>00000001</v>
      </c>
      <c r="I32" s="6" t="str">
        <f t="shared" si="100"/>
        <v>10100000</v>
      </c>
      <c r="J32" s="6" t="str">
        <f t="shared" si="101"/>
        <v>00010011</v>
      </c>
      <c r="K32" s="4">
        <f t="shared" si="102"/>
        <v>1</v>
      </c>
      <c r="L32" s="4">
        <f t="shared" si="103"/>
        <v>1</v>
      </c>
      <c r="M32" s="4">
        <f t="shared" si="104"/>
        <v>0</v>
      </c>
      <c r="N32" s="4">
        <f t="shared" si="105"/>
        <v>0</v>
      </c>
      <c r="O32" s="4">
        <f t="shared" si="106"/>
        <v>1</v>
      </c>
      <c r="P32" s="4">
        <f t="shared" si="107"/>
        <v>0</v>
      </c>
      <c r="Q32" s="4">
        <f t="shared" si="108"/>
        <v>0</v>
      </c>
      <c r="R32" s="4">
        <f t="shared" si="109"/>
        <v>0</v>
      </c>
      <c r="S32" s="4">
        <f t="shared" si="110"/>
        <v>0</v>
      </c>
      <c r="T32" s="4">
        <f t="shared" si="111"/>
        <v>0</v>
      </c>
      <c r="U32" s="4">
        <f t="shared" si="112"/>
        <v>0</v>
      </c>
      <c r="V32" s="4">
        <f t="shared" si="113"/>
        <v>0</v>
      </c>
      <c r="W32" s="45">
        <f t="shared" si="114"/>
        <v>0</v>
      </c>
      <c r="X32" s="45">
        <f t="shared" si="115"/>
        <v>1</v>
      </c>
      <c r="Y32" s="45">
        <f t="shared" si="116"/>
        <v>0</v>
      </c>
      <c r="Z32" s="45">
        <f t="shared" si="117"/>
        <v>1</v>
      </c>
      <c r="AA32" s="45">
        <f t="shared" si="118"/>
        <v>1</v>
      </c>
      <c r="AB32" s="45">
        <f t="shared" si="119"/>
        <v>0</v>
      </c>
      <c r="AC32" s="45">
        <f t="shared" si="120"/>
        <v>0</v>
      </c>
      <c r="AD32" s="45">
        <f t="shared" si="121"/>
        <v>0</v>
      </c>
      <c r="AE32" s="45">
        <f t="shared" si="122"/>
        <v>0</v>
      </c>
      <c r="AF32" s="45">
        <f t="shared" si="123"/>
        <v>0</v>
      </c>
      <c r="AG32" s="45">
        <f t="shared" si="124"/>
        <v>0</v>
      </c>
      <c r="AH32" s="45">
        <f t="shared" si="125"/>
        <v>0</v>
      </c>
      <c r="AI32" s="45">
        <f t="shared" si="126"/>
        <v>0</v>
      </c>
      <c r="AJ32" s="45">
        <f t="shared" si="127"/>
        <v>0</v>
      </c>
      <c r="AK32" s="45">
        <f t="shared" si="128"/>
        <v>0</v>
      </c>
      <c r="AL32" s="45">
        <f t="shared" si="129"/>
        <v>0</v>
      </c>
      <c r="AM32" s="45">
        <f t="shared" si="130"/>
        <v>0</v>
      </c>
      <c r="AN32" s="45">
        <f t="shared" si="131"/>
        <v>0</v>
      </c>
      <c r="AO32" s="45">
        <f t="shared" si="132"/>
        <v>0</v>
      </c>
      <c r="AP32" s="45">
        <f t="shared" si="133"/>
        <v>0</v>
      </c>
      <c r="AQ32" s="91">
        <f t="shared" si="25"/>
        <v>106515</v>
      </c>
      <c r="AR32" s="44" t="str">
        <f t="shared" si="134"/>
        <v>1,</v>
      </c>
      <c r="AS32" s="44" t="str">
        <f t="shared" si="135"/>
        <v>2,</v>
      </c>
      <c r="AT32" s="44" t="str">
        <f t="shared" si="136"/>
        <v/>
      </c>
      <c r="AU32" s="44" t="str">
        <f t="shared" si="137"/>
        <v/>
      </c>
      <c r="AV32" s="44" t="str">
        <f t="shared" si="138"/>
        <v>5,</v>
      </c>
      <c r="AW32" s="44" t="str">
        <f t="shared" si="139"/>
        <v/>
      </c>
      <c r="AX32" s="44" t="str">
        <f t="shared" si="140"/>
        <v/>
      </c>
      <c r="AY32" s="44" t="str">
        <f t="shared" si="141"/>
        <v/>
      </c>
      <c r="AZ32" s="44" t="str">
        <f t="shared" si="142"/>
        <v/>
      </c>
      <c r="BA32" s="44" t="str">
        <f t="shared" si="143"/>
        <v/>
      </c>
      <c r="BB32" s="44" t="str">
        <f t="shared" si="144"/>
        <v/>
      </c>
      <c r="BC32" s="44" t="str">
        <f t="shared" si="145"/>
        <v/>
      </c>
      <c r="BD32" s="44" t="str">
        <f t="shared" si="146"/>
        <v/>
      </c>
      <c r="BE32" s="44" t="str">
        <f t="shared" si="147"/>
        <v>14,</v>
      </c>
      <c r="BF32" s="44" t="str">
        <f t="shared" si="148"/>
        <v/>
      </c>
      <c r="BG32" s="44" t="str">
        <f t="shared" si="149"/>
        <v>16,</v>
      </c>
      <c r="BH32" s="44" t="str">
        <f t="shared" si="150"/>
        <v>17,</v>
      </c>
      <c r="BI32" s="44" t="str">
        <f t="shared" si="151"/>
        <v/>
      </c>
      <c r="BJ32" s="44" t="str">
        <f t="shared" si="152"/>
        <v/>
      </c>
      <c r="BK32" s="44" t="str">
        <f t="shared" si="153"/>
        <v/>
      </c>
      <c r="BL32" s="44" t="str">
        <f t="shared" si="154"/>
        <v/>
      </c>
      <c r="BM32" s="44" t="str">
        <f t="shared" si="155"/>
        <v/>
      </c>
      <c r="BN32" s="44" t="str">
        <f t="shared" si="156"/>
        <v/>
      </c>
      <c r="BO32" s="44" t="str">
        <f t="shared" si="157"/>
        <v/>
      </c>
      <c r="BP32" s="44" t="str">
        <f t="shared" si="158"/>
        <v/>
      </c>
      <c r="BQ32" s="44" t="str">
        <f t="shared" si="159"/>
        <v/>
      </c>
      <c r="BR32" s="44" t="str">
        <f t="shared" si="160"/>
        <v/>
      </c>
      <c r="BS32" s="44" t="str">
        <f t="shared" si="161"/>
        <v/>
      </c>
      <c r="BT32" s="44" t="str">
        <f t="shared" si="162"/>
        <v/>
      </c>
      <c r="BU32" s="44" t="str">
        <f t="shared" si="163"/>
        <v/>
      </c>
      <c r="BV32" s="44" t="str">
        <f t="shared" si="164"/>
        <v/>
      </c>
      <c r="BW32" s="44" t="str">
        <f t="shared" si="165"/>
        <v/>
      </c>
      <c r="BX32" s="39">
        <f t="shared" si="166"/>
        <v>106515</v>
      </c>
      <c r="BY32" s="64" t="str">
        <f t="shared" si="167"/>
        <v>1, 2, 5, 14, 16, 17</v>
      </c>
      <c r="BZ32" s="21">
        <f t="shared" si="168"/>
        <v>6</v>
      </c>
      <c r="CA32" s="3">
        <f t="shared" si="169"/>
        <v>14.4062</v>
      </c>
    </row>
    <row r="33" spans="5:79">
      <c r="F33" s="90">
        <v>106516</v>
      </c>
      <c r="G33" s="6" t="str">
        <f t="shared" si="98"/>
        <v>00000000</v>
      </c>
      <c r="H33" s="6" t="str">
        <f t="shared" si="99"/>
        <v>00000001</v>
      </c>
      <c r="I33" s="6" t="str">
        <f t="shared" si="100"/>
        <v>10100000</v>
      </c>
      <c r="J33" s="6" t="str">
        <f t="shared" si="101"/>
        <v>00010100</v>
      </c>
      <c r="K33" s="4">
        <f t="shared" si="102"/>
        <v>0</v>
      </c>
      <c r="L33" s="4">
        <f t="shared" si="103"/>
        <v>0</v>
      </c>
      <c r="M33" s="4">
        <f t="shared" si="104"/>
        <v>1</v>
      </c>
      <c r="N33" s="4">
        <f t="shared" si="105"/>
        <v>0</v>
      </c>
      <c r="O33" s="4">
        <f t="shared" si="106"/>
        <v>1</v>
      </c>
      <c r="P33" s="4">
        <f t="shared" si="107"/>
        <v>0</v>
      </c>
      <c r="Q33" s="4">
        <f t="shared" si="108"/>
        <v>0</v>
      </c>
      <c r="R33" s="4">
        <f t="shared" si="109"/>
        <v>0</v>
      </c>
      <c r="S33" s="4">
        <f t="shared" si="110"/>
        <v>0</v>
      </c>
      <c r="T33" s="4">
        <f t="shared" si="111"/>
        <v>0</v>
      </c>
      <c r="U33" s="4">
        <f t="shared" si="112"/>
        <v>0</v>
      </c>
      <c r="V33" s="4">
        <f t="shared" si="113"/>
        <v>0</v>
      </c>
      <c r="W33" s="45">
        <f t="shared" si="114"/>
        <v>0</v>
      </c>
      <c r="X33" s="45">
        <f t="shared" si="115"/>
        <v>1</v>
      </c>
      <c r="Y33" s="45">
        <f t="shared" si="116"/>
        <v>0</v>
      </c>
      <c r="Z33" s="45">
        <f t="shared" si="117"/>
        <v>1</v>
      </c>
      <c r="AA33" s="45">
        <f t="shared" si="118"/>
        <v>1</v>
      </c>
      <c r="AB33" s="45">
        <f t="shared" si="119"/>
        <v>0</v>
      </c>
      <c r="AC33" s="45">
        <f t="shared" si="120"/>
        <v>0</v>
      </c>
      <c r="AD33" s="45">
        <f t="shared" si="121"/>
        <v>0</v>
      </c>
      <c r="AE33" s="45">
        <f t="shared" si="122"/>
        <v>0</v>
      </c>
      <c r="AF33" s="45">
        <f t="shared" si="123"/>
        <v>0</v>
      </c>
      <c r="AG33" s="45">
        <f t="shared" si="124"/>
        <v>0</v>
      </c>
      <c r="AH33" s="45">
        <f t="shared" si="125"/>
        <v>0</v>
      </c>
      <c r="AI33" s="45">
        <f t="shared" si="126"/>
        <v>0</v>
      </c>
      <c r="AJ33" s="45">
        <f t="shared" si="127"/>
        <v>0</v>
      </c>
      <c r="AK33" s="45">
        <f t="shared" si="128"/>
        <v>0</v>
      </c>
      <c r="AL33" s="45">
        <f t="shared" si="129"/>
        <v>0</v>
      </c>
      <c r="AM33" s="45">
        <f t="shared" si="130"/>
        <v>0</v>
      </c>
      <c r="AN33" s="45">
        <f t="shared" si="131"/>
        <v>0</v>
      </c>
      <c r="AO33" s="45">
        <f t="shared" si="132"/>
        <v>0</v>
      </c>
      <c r="AP33" s="45">
        <f t="shared" si="133"/>
        <v>0</v>
      </c>
      <c r="AQ33" s="91">
        <f t="shared" si="25"/>
        <v>106516</v>
      </c>
      <c r="AR33" s="44" t="str">
        <f t="shared" si="134"/>
        <v/>
      </c>
      <c r="AS33" s="44" t="str">
        <f t="shared" si="135"/>
        <v/>
      </c>
      <c r="AT33" s="44" t="str">
        <f t="shared" si="136"/>
        <v>3,</v>
      </c>
      <c r="AU33" s="44" t="str">
        <f t="shared" si="137"/>
        <v/>
      </c>
      <c r="AV33" s="44" t="str">
        <f t="shared" si="138"/>
        <v>5,</v>
      </c>
      <c r="AW33" s="44" t="str">
        <f t="shared" si="139"/>
        <v/>
      </c>
      <c r="AX33" s="44" t="str">
        <f t="shared" si="140"/>
        <v/>
      </c>
      <c r="AY33" s="44" t="str">
        <f t="shared" si="141"/>
        <v/>
      </c>
      <c r="AZ33" s="44" t="str">
        <f t="shared" si="142"/>
        <v/>
      </c>
      <c r="BA33" s="44" t="str">
        <f t="shared" si="143"/>
        <v/>
      </c>
      <c r="BB33" s="44" t="str">
        <f t="shared" si="144"/>
        <v/>
      </c>
      <c r="BC33" s="44" t="str">
        <f t="shared" si="145"/>
        <v/>
      </c>
      <c r="BD33" s="44" t="str">
        <f t="shared" si="146"/>
        <v/>
      </c>
      <c r="BE33" s="44" t="str">
        <f t="shared" si="147"/>
        <v>14,</v>
      </c>
      <c r="BF33" s="44" t="str">
        <f t="shared" si="148"/>
        <v/>
      </c>
      <c r="BG33" s="44" t="str">
        <f t="shared" si="149"/>
        <v>16,</v>
      </c>
      <c r="BH33" s="44" t="str">
        <f t="shared" si="150"/>
        <v>17,</v>
      </c>
      <c r="BI33" s="44" t="str">
        <f t="shared" si="151"/>
        <v/>
      </c>
      <c r="BJ33" s="44" t="str">
        <f t="shared" si="152"/>
        <v/>
      </c>
      <c r="BK33" s="44" t="str">
        <f t="shared" si="153"/>
        <v/>
      </c>
      <c r="BL33" s="44" t="str">
        <f t="shared" si="154"/>
        <v/>
      </c>
      <c r="BM33" s="44" t="str">
        <f t="shared" si="155"/>
        <v/>
      </c>
      <c r="BN33" s="44" t="str">
        <f t="shared" si="156"/>
        <v/>
      </c>
      <c r="BO33" s="44" t="str">
        <f t="shared" si="157"/>
        <v/>
      </c>
      <c r="BP33" s="44" t="str">
        <f t="shared" si="158"/>
        <v/>
      </c>
      <c r="BQ33" s="44" t="str">
        <f t="shared" si="159"/>
        <v/>
      </c>
      <c r="BR33" s="44" t="str">
        <f t="shared" si="160"/>
        <v/>
      </c>
      <c r="BS33" s="44" t="str">
        <f t="shared" si="161"/>
        <v/>
      </c>
      <c r="BT33" s="44" t="str">
        <f t="shared" si="162"/>
        <v/>
      </c>
      <c r="BU33" s="44" t="str">
        <f t="shared" si="163"/>
        <v/>
      </c>
      <c r="BV33" s="44" t="str">
        <f t="shared" si="164"/>
        <v/>
      </c>
      <c r="BW33" s="44" t="str">
        <f t="shared" si="165"/>
        <v/>
      </c>
      <c r="BX33" s="39">
        <f t="shared" si="166"/>
        <v>106516</v>
      </c>
      <c r="BY33" s="64" t="str">
        <f t="shared" si="167"/>
        <v>3, 5, 14, 16, 17</v>
      </c>
      <c r="BZ33" s="21">
        <f t="shared" si="168"/>
        <v>5</v>
      </c>
      <c r="CA33" s="3">
        <f t="shared" si="169"/>
        <v>14.1492</v>
      </c>
    </row>
    <row r="34" spans="5:79">
      <c r="F34" s="90">
        <v>106517</v>
      </c>
      <c r="G34" s="6" t="str">
        <f t="shared" si="98"/>
        <v>00000000</v>
      </c>
      <c r="H34" s="6" t="str">
        <f t="shared" si="99"/>
        <v>00000001</v>
      </c>
      <c r="I34" s="6" t="str">
        <f t="shared" si="100"/>
        <v>10100000</v>
      </c>
      <c r="J34" s="6" t="str">
        <f t="shared" si="101"/>
        <v>00010101</v>
      </c>
      <c r="K34" s="4">
        <f t="shared" si="102"/>
        <v>1</v>
      </c>
      <c r="L34" s="4">
        <f t="shared" si="103"/>
        <v>0</v>
      </c>
      <c r="M34" s="4">
        <f t="shared" si="104"/>
        <v>1</v>
      </c>
      <c r="N34" s="4">
        <f t="shared" si="105"/>
        <v>0</v>
      </c>
      <c r="O34" s="4">
        <f t="shared" si="106"/>
        <v>1</v>
      </c>
      <c r="P34" s="4">
        <f t="shared" si="107"/>
        <v>0</v>
      </c>
      <c r="Q34" s="4">
        <f t="shared" si="108"/>
        <v>0</v>
      </c>
      <c r="R34" s="4">
        <f t="shared" si="109"/>
        <v>0</v>
      </c>
      <c r="S34" s="4">
        <f t="shared" si="110"/>
        <v>0</v>
      </c>
      <c r="T34" s="4">
        <f t="shared" si="111"/>
        <v>0</v>
      </c>
      <c r="U34" s="4">
        <f t="shared" si="112"/>
        <v>0</v>
      </c>
      <c r="V34" s="4">
        <f t="shared" si="113"/>
        <v>0</v>
      </c>
      <c r="W34" s="45">
        <f t="shared" si="114"/>
        <v>0</v>
      </c>
      <c r="X34" s="45">
        <f t="shared" si="115"/>
        <v>1</v>
      </c>
      <c r="Y34" s="45">
        <f t="shared" si="116"/>
        <v>0</v>
      </c>
      <c r="Z34" s="45">
        <f t="shared" si="117"/>
        <v>1</v>
      </c>
      <c r="AA34" s="45">
        <f t="shared" si="118"/>
        <v>1</v>
      </c>
      <c r="AB34" s="45">
        <f t="shared" si="119"/>
        <v>0</v>
      </c>
      <c r="AC34" s="45">
        <f t="shared" si="120"/>
        <v>0</v>
      </c>
      <c r="AD34" s="45">
        <f t="shared" si="121"/>
        <v>0</v>
      </c>
      <c r="AE34" s="45">
        <f t="shared" si="122"/>
        <v>0</v>
      </c>
      <c r="AF34" s="45">
        <f t="shared" si="123"/>
        <v>0</v>
      </c>
      <c r="AG34" s="45">
        <f t="shared" si="124"/>
        <v>0</v>
      </c>
      <c r="AH34" s="45">
        <f t="shared" si="125"/>
        <v>0</v>
      </c>
      <c r="AI34" s="45">
        <f t="shared" si="126"/>
        <v>0</v>
      </c>
      <c r="AJ34" s="45">
        <f t="shared" si="127"/>
        <v>0</v>
      </c>
      <c r="AK34" s="45">
        <f t="shared" si="128"/>
        <v>0</v>
      </c>
      <c r="AL34" s="45">
        <f t="shared" si="129"/>
        <v>0</v>
      </c>
      <c r="AM34" s="45">
        <f t="shared" si="130"/>
        <v>0</v>
      </c>
      <c r="AN34" s="45">
        <f t="shared" si="131"/>
        <v>0</v>
      </c>
      <c r="AO34" s="45">
        <f t="shared" si="132"/>
        <v>0</v>
      </c>
      <c r="AP34" s="45">
        <f t="shared" si="133"/>
        <v>0</v>
      </c>
      <c r="AQ34" s="91">
        <f t="shared" si="25"/>
        <v>106517</v>
      </c>
      <c r="AR34" s="44" t="str">
        <f t="shared" si="134"/>
        <v>1,</v>
      </c>
      <c r="AS34" s="44" t="str">
        <f t="shared" si="135"/>
        <v/>
      </c>
      <c r="AT34" s="44" t="str">
        <f t="shared" si="136"/>
        <v>3,</v>
      </c>
      <c r="AU34" s="44" t="str">
        <f t="shared" si="137"/>
        <v/>
      </c>
      <c r="AV34" s="44" t="str">
        <f t="shared" si="138"/>
        <v>5,</v>
      </c>
      <c r="AW34" s="44" t="str">
        <f t="shared" si="139"/>
        <v/>
      </c>
      <c r="AX34" s="44" t="str">
        <f t="shared" si="140"/>
        <v/>
      </c>
      <c r="AY34" s="44" t="str">
        <f t="shared" si="141"/>
        <v/>
      </c>
      <c r="AZ34" s="44" t="str">
        <f t="shared" si="142"/>
        <v/>
      </c>
      <c r="BA34" s="44" t="str">
        <f t="shared" si="143"/>
        <v/>
      </c>
      <c r="BB34" s="44" t="str">
        <f t="shared" si="144"/>
        <v/>
      </c>
      <c r="BC34" s="44" t="str">
        <f t="shared" si="145"/>
        <v/>
      </c>
      <c r="BD34" s="44" t="str">
        <f t="shared" si="146"/>
        <v/>
      </c>
      <c r="BE34" s="44" t="str">
        <f t="shared" si="147"/>
        <v>14,</v>
      </c>
      <c r="BF34" s="44" t="str">
        <f t="shared" si="148"/>
        <v/>
      </c>
      <c r="BG34" s="44" t="str">
        <f t="shared" si="149"/>
        <v>16,</v>
      </c>
      <c r="BH34" s="44" t="str">
        <f t="shared" si="150"/>
        <v>17,</v>
      </c>
      <c r="BI34" s="44" t="str">
        <f t="shared" si="151"/>
        <v/>
      </c>
      <c r="BJ34" s="44" t="str">
        <f t="shared" si="152"/>
        <v/>
      </c>
      <c r="BK34" s="44" t="str">
        <f t="shared" si="153"/>
        <v/>
      </c>
      <c r="BL34" s="44" t="str">
        <f t="shared" si="154"/>
        <v/>
      </c>
      <c r="BM34" s="44" t="str">
        <f t="shared" si="155"/>
        <v/>
      </c>
      <c r="BN34" s="44" t="str">
        <f t="shared" si="156"/>
        <v/>
      </c>
      <c r="BO34" s="44" t="str">
        <f t="shared" si="157"/>
        <v/>
      </c>
      <c r="BP34" s="44" t="str">
        <f t="shared" si="158"/>
        <v/>
      </c>
      <c r="BQ34" s="44" t="str">
        <f t="shared" si="159"/>
        <v/>
      </c>
      <c r="BR34" s="44" t="str">
        <f t="shared" si="160"/>
        <v/>
      </c>
      <c r="BS34" s="44" t="str">
        <f t="shared" si="161"/>
        <v/>
      </c>
      <c r="BT34" s="44" t="str">
        <f t="shared" si="162"/>
        <v/>
      </c>
      <c r="BU34" s="44" t="str">
        <f t="shared" si="163"/>
        <v/>
      </c>
      <c r="BV34" s="44" t="str">
        <f t="shared" si="164"/>
        <v/>
      </c>
      <c r="BW34" s="44" t="str">
        <f t="shared" si="165"/>
        <v/>
      </c>
      <c r="BX34" s="39">
        <f t="shared" si="166"/>
        <v>106517</v>
      </c>
      <c r="BY34" s="64" t="str">
        <f t="shared" si="167"/>
        <v>1, 3, 5, 14, 16, 17</v>
      </c>
      <c r="BZ34" s="21">
        <f t="shared" si="168"/>
        <v>6</v>
      </c>
      <c r="CA34" s="3">
        <f t="shared" si="169"/>
        <v>14.4292</v>
      </c>
    </row>
    <row r="35" spans="5:79">
      <c r="F35" s="90">
        <v>106518</v>
      </c>
      <c r="G35" s="6" t="str">
        <f t="shared" si="98"/>
        <v>00000000</v>
      </c>
      <c r="H35" s="6" t="str">
        <f t="shared" si="99"/>
        <v>00000001</v>
      </c>
      <c r="I35" s="6" t="str">
        <f t="shared" si="100"/>
        <v>10100000</v>
      </c>
      <c r="J35" s="6" t="str">
        <f t="shared" si="101"/>
        <v>00010110</v>
      </c>
      <c r="K35" s="4">
        <f t="shared" si="102"/>
        <v>0</v>
      </c>
      <c r="L35" s="4">
        <f t="shared" si="103"/>
        <v>1</v>
      </c>
      <c r="M35" s="4">
        <f t="shared" si="104"/>
        <v>1</v>
      </c>
      <c r="N35" s="4">
        <f t="shared" si="105"/>
        <v>0</v>
      </c>
      <c r="O35" s="4">
        <f t="shared" si="106"/>
        <v>1</v>
      </c>
      <c r="P35" s="4">
        <f t="shared" si="107"/>
        <v>0</v>
      </c>
      <c r="Q35" s="4">
        <f t="shared" si="108"/>
        <v>0</v>
      </c>
      <c r="R35" s="4">
        <f t="shared" si="109"/>
        <v>0</v>
      </c>
      <c r="S35" s="4">
        <f t="shared" si="110"/>
        <v>0</v>
      </c>
      <c r="T35" s="4">
        <f t="shared" si="111"/>
        <v>0</v>
      </c>
      <c r="U35" s="4">
        <f t="shared" si="112"/>
        <v>0</v>
      </c>
      <c r="V35" s="4">
        <f t="shared" si="113"/>
        <v>0</v>
      </c>
      <c r="W35" s="45">
        <f t="shared" si="114"/>
        <v>0</v>
      </c>
      <c r="X35" s="45">
        <f t="shared" si="115"/>
        <v>1</v>
      </c>
      <c r="Y35" s="45">
        <f t="shared" si="116"/>
        <v>0</v>
      </c>
      <c r="Z35" s="45">
        <f t="shared" si="117"/>
        <v>1</v>
      </c>
      <c r="AA35" s="45">
        <f t="shared" si="118"/>
        <v>1</v>
      </c>
      <c r="AB35" s="45">
        <f t="shared" si="119"/>
        <v>0</v>
      </c>
      <c r="AC35" s="45">
        <f t="shared" si="120"/>
        <v>0</v>
      </c>
      <c r="AD35" s="45">
        <f t="shared" si="121"/>
        <v>0</v>
      </c>
      <c r="AE35" s="45">
        <f t="shared" si="122"/>
        <v>0</v>
      </c>
      <c r="AF35" s="45">
        <f t="shared" si="123"/>
        <v>0</v>
      </c>
      <c r="AG35" s="45">
        <f t="shared" si="124"/>
        <v>0</v>
      </c>
      <c r="AH35" s="45">
        <f t="shared" si="125"/>
        <v>0</v>
      </c>
      <c r="AI35" s="45">
        <f t="shared" si="126"/>
        <v>0</v>
      </c>
      <c r="AJ35" s="45">
        <f t="shared" si="127"/>
        <v>0</v>
      </c>
      <c r="AK35" s="45">
        <f t="shared" si="128"/>
        <v>0</v>
      </c>
      <c r="AL35" s="45">
        <f t="shared" si="129"/>
        <v>0</v>
      </c>
      <c r="AM35" s="45">
        <f t="shared" si="130"/>
        <v>0</v>
      </c>
      <c r="AN35" s="45">
        <f t="shared" si="131"/>
        <v>0</v>
      </c>
      <c r="AO35" s="45">
        <f t="shared" si="132"/>
        <v>0</v>
      </c>
      <c r="AP35" s="45">
        <f t="shared" si="133"/>
        <v>0</v>
      </c>
      <c r="AQ35" s="91">
        <f t="shared" si="25"/>
        <v>106518</v>
      </c>
      <c r="AR35" s="44" t="str">
        <f t="shared" si="134"/>
        <v/>
      </c>
      <c r="AS35" s="44" t="str">
        <f t="shared" si="135"/>
        <v>2,</v>
      </c>
      <c r="AT35" s="44" t="str">
        <f t="shared" si="136"/>
        <v>3,</v>
      </c>
      <c r="AU35" s="44" t="str">
        <f t="shared" si="137"/>
        <v/>
      </c>
      <c r="AV35" s="44" t="str">
        <f t="shared" si="138"/>
        <v>5,</v>
      </c>
      <c r="AW35" s="44" t="str">
        <f t="shared" si="139"/>
        <v/>
      </c>
      <c r="AX35" s="44" t="str">
        <f t="shared" si="140"/>
        <v/>
      </c>
      <c r="AY35" s="44" t="str">
        <f t="shared" si="141"/>
        <v/>
      </c>
      <c r="AZ35" s="44" t="str">
        <f t="shared" si="142"/>
        <v/>
      </c>
      <c r="BA35" s="44" t="str">
        <f t="shared" si="143"/>
        <v/>
      </c>
      <c r="BB35" s="44" t="str">
        <f t="shared" si="144"/>
        <v/>
      </c>
      <c r="BC35" s="44" t="str">
        <f t="shared" si="145"/>
        <v/>
      </c>
      <c r="BD35" s="44" t="str">
        <f t="shared" si="146"/>
        <v/>
      </c>
      <c r="BE35" s="44" t="str">
        <f t="shared" si="147"/>
        <v>14,</v>
      </c>
      <c r="BF35" s="44" t="str">
        <f t="shared" si="148"/>
        <v/>
      </c>
      <c r="BG35" s="44" t="str">
        <f t="shared" si="149"/>
        <v>16,</v>
      </c>
      <c r="BH35" s="44" t="str">
        <f t="shared" si="150"/>
        <v>17,</v>
      </c>
      <c r="BI35" s="44" t="str">
        <f t="shared" si="151"/>
        <v/>
      </c>
      <c r="BJ35" s="44" t="str">
        <f t="shared" si="152"/>
        <v/>
      </c>
      <c r="BK35" s="44" t="str">
        <f t="shared" si="153"/>
        <v/>
      </c>
      <c r="BL35" s="44" t="str">
        <f t="shared" si="154"/>
        <v/>
      </c>
      <c r="BM35" s="44" t="str">
        <f t="shared" si="155"/>
        <v/>
      </c>
      <c r="BN35" s="44" t="str">
        <f t="shared" si="156"/>
        <v/>
      </c>
      <c r="BO35" s="44" t="str">
        <f t="shared" si="157"/>
        <v/>
      </c>
      <c r="BP35" s="44" t="str">
        <f t="shared" si="158"/>
        <v/>
      </c>
      <c r="BQ35" s="44" t="str">
        <f t="shared" si="159"/>
        <v/>
      </c>
      <c r="BR35" s="44" t="str">
        <f t="shared" si="160"/>
        <v/>
      </c>
      <c r="BS35" s="44" t="str">
        <f t="shared" si="161"/>
        <v/>
      </c>
      <c r="BT35" s="44" t="str">
        <f t="shared" si="162"/>
        <v/>
      </c>
      <c r="BU35" s="44" t="str">
        <f t="shared" si="163"/>
        <v/>
      </c>
      <c r="BV35" s="44" t="str">
        <f t="shared" si="164"/>
        <v/>
      </c>
      <c r="BW35" s="44" t="str">
        <f t="shared" si="165"/>
        <v/>
      </c>
      <c r="BX35" s="39">
        <f t="shared" si="166"/>
        <v>106518</v>
      </c>
      <c r="BY35" s="64" t="str">
        <f t="shared" si="167"/>
        <v>2, 3, 5, 14, 16, 17</v>
      </c>
      <c r="BZ35" s="21">
        <f t="shared" si="168"/>
        <v>6</v>
      </c>
      <c r="CA35" s="3">
        <f t="shared" si="169"/>
        <v>14.501200000000001</v>
      </c>
    </row>
    <row r="36" spans="5:79">
      <c r="F36" s="90">
        <v>106519</v>
      </c>
      <c r="G36" s="6" t="str">
        <f t="shared" si="98"/>
        <v>00000000</v>
      </c>
      <c r="H36" s="6" t="str">
        <f t="shared" si="99"/>
        <v>00000001</v>
      </c>
      <c r="I36" s="6" t="str">
        <f t="shared" si="100"/>
        <v>10100000</v>
      </c>
      <c r="J36" s="6" t="str">
        <f t="shared" si="101"/>
        <v>00010111</v>
      </c>
      <c r="K36" s="4">
        <f t="shared" si="102"/>
        <v>1</v>
      </c>
      <c r="L36" s="4">
        <f t="shared" si="103"/>
        <v>1</v>
      </c>
      <c r="M36" s="4">
        <f t="shared" si="104"/>
        <v>1</v>
      </c>
      <c r="N36" s="4">
        <f t="shared" si="105"/>
        <v>0</v>
      </c>
      <c r="O36" s="4">
        <f t="shared" si="106"/>
        <v>1</v>
      </c>
      <c r="P36" s="4">
        <f t="shared" si="107"/>
        <v>0</v>
      </c>
      <c r="Q36" s="4">
        <f t="shared" si="108"/>
        <v>0</v>
      </c>
      <c r="R36" s="4">
        <f t="shared" si="109"/>
        <v>0</v>
      </c>
      <c r="S36" s="4">
        <f t="shared" si="110"/>
        <v>0</v>
      </c>
      <c r="T36" s="4">
        <f t="shared" si="111"/>
        <v>0</v>
      </c>
      <c r="U36" s="4">
        <f t="shared" si="112"/>
        <v>0</v>
      </c>
      <c r="V36" s="4">
        <f t="shared" si="113"/>
        <v>0</v>
      </c>
      <c r="W36" s="45">
        <f t="shared" si="114"/>
        <v>0</v>
      </c>
      <c r="X36" s="45">
        <f t="shared" si="115"/>
        <v>1</v>
      </c>
      <c r="Y36" s="45">
        <f t="shared" si="116"/>
        <v>0</v>
      </c>
      <c r="Z36" s="45">
        <f t="shared" si="117"/>
        <v>1</v>
      </c>
      <c r="AA36" s="45">
        <f t="shared" si="118"/>
        <v>1</v>
      </c>
      <c r="AB36" s="45">
        <f t="shared" si="119"/>
        <v>0</v>
      </c>
      <c r="AC36" s="45">
        <f t="shared" si="120"/>
        <v>0</v>
      </c>
      <c r="AD36" s="45">
        <f t="shared" si="121"/>
        <v>0</v>
      </c>
      <c r="AE36" s="45">
        <f t="shared" si="122"/>
        <v>0</v>
      </c>
      <c r="AF36" s="45">
        <f t="shared" si="123"/>
        <v>0</v>
      </c>
      <c r="AG36" s="45">
        <f t="shared" si="124"/>
        <v>0</v>
      </c>
      <c r="AH36" s="45">
        <f t="shared" si="125"/>
        <v>0</v>
      </c>
      <c r="AI36" s="45">
        <f t="shared" si="126"/>
        <v>0</v>
      </c>
      <c r="AJ36" s="45">
        <f t="shared" si="127"/>
        <v>0</v>
      </c>
      <c r="AK36" s="45">
        <f t="shared" si="128"/>
        <v>0</v>
      </c>
      <c r="AL36" s="45">
        <f t="shared" si="129"/>
        <v>0</v>
      </c>
      <c r="AM36" s="45">
        <f t="shared" si="130"/>
        <v>0</v>
      </c>
      <c r="AN36" s="45">
        <f t="shared" si="131"/>
        <v>0</v>
      </c>
      <c r="AO36" s="45">
        <f t="shared" si="132"/>
        <v>0</v>
      </c>
      <c r="AP36" s="45">
        <f t="shared" si="133"/>
        <v>0</v>
      </c>
      <c r="AQ36" s="91">
        <f t="shared" si="25"/>
        <v>106519</v>
      </c>
      <c r="AR36" s="44" t="str">
        <f t="shared" si="134"/>
        <v>1,</v>
      </c>
      <c r="AS36" s="44" t="str">
        <f t="shared" si="135"/>
        <v>2,</v>
      </c>
      <c r="AT36" s="44" t="str">
        <f t="shared" si="136"/>
        <v>3,</v>
      </c>
      <c r="AU36" s="44" t="str">
        <f t="shared" si="137"/>
        <v/>
      </c>
      <c r="AV36" s="44" t="str">
        <f t="shared" si="138"/>
        <v>5,</v>
      </c>
      <c r="AW36" s="44" t="str">
        <f t="shared" si="139"/>
        <v/>
      </c>
      <c r="AX36" s="44" t="str">
        <f t="shared" si="140"/>
        <v/>
      </c>
      <c r="AY36" s="44" t="str">
        <f t="shared" si="141"/>
        <v/>
      </c>
      <c r="AZ36" s="44" t="str">
        <f t="shared" si="142"/>
        <v/>
      </c>
      <c r="BA36" s="44" t="str">
        <f t="shared" si="143"/>
        <v/>
      </c>
      <c r="BB36" s="44" t="str">
        <f t="shared" si="144"/>
        <v/>
      </c>
      <c r="BC36" s="44" t="str">
        <f t="shared" si="145"/>
        <v/>
      </c>
      <c r="BD36" s="44" t="str">
        <f t="shared" si="146"/>
        <v/>
      </c>
      <c r="BE36" s="44" t="str">
        <f t="shared" si="147"/>
        <v>14,</v>
      </c>
      <c r="BF36" s="44" t="str">
        <f t="shared" si="148"/>
        <v/>
      </c>
      <c r="BG36" s="44" t="str">
        <f t="shared" si="149"/>
        <v>16,</v>
      </c>
      <c r="BH36" s="44" t="str">
        <f t="shared" si="150"/>
        <v>17,</v>
      </c>
      <c r="BI36" s="44" t="str">
        <f t="shared" si="151"/>
        <v/>
      </c>
      <c r="BJ36" s="44" t="str">
        <f t="shared" si="152"/>
        <v/>
      </c>
      <c r="BK36" s="44" t="str">
        <f t="shared" si="153"/>
        <v/>
      </c>
      <c r="BL36" s="44" t="str">
        <f t="shared" si="154"/>
        <v/>
      </c>
      <c r="BM36" s="44" t="str">
        <f t="shared" si="155"/>
        <v/>
      </c>
      <c r="BN36" s="44" t="str">
        <f t="shared" si="156"/>
        <v/>
      </c>
      <c r="BO36" s="44" t="str">
        <f t="shared" si="157"/>
        <v/>
      </c>
      <c r="BP36" s="44" t="str">
        <f t="shared" si="158"/>
        <v/>
      </c>
      <c r="BQ36" s="44" t="str">
        <f t="shared" si="159"/>
        <v/>
      </c>
      <c r="BR36" s="44" t="str">
        <f t="shared" si="160"/>
        <v/>
      </c>
      <c r="BS36" s="44" t="str">
        <f t="shared" si="161"/>
        <v/>
      </c>
      <c r="BT36" s="44" t="str">
        <f t="shared" si="162"/>
        <v/>
      </c>
      <c r="BU36" s="44" t="str">
        <f t="shared" si="163"/>
        <v/>
      </c>
      <c r="BV36" s="44" t="str">
        <f t="shared" si="164"/>
        <v/>
      </c>
      <c r="BW36" s="44" t="str">
        <f t="shared" si="165"/>
        <v/>
      </c>
      <c r="BX36" s="39">
        <f t="shared" si="166"/>
        <v>106519</v>
      </c>
      <c r="BY36" s="64" t="str">
        <f t="shared" si="167"/>
        <v>1, 2, 3, 5, 14, 16, 17</v>
      </c>
      <c r="BZ36" s="21">
        <f t="shared" si="168"/>
        <v>7</v>
      </c>
      <c r="CA36" s="3">
        <f t="shared" si="169"/>
        <v>14.7812</v>
      </c>
    </row>
    <row r="37" spans="5:79">
      <c r="F37" s="90">
        <v>106520</v>
      </c>
      <c r="G37" s="6" t="str">
        <f t="shared" si="98"/>
        <v>00000000</v>
      </c>
      <c r="H37" s="6" t="str">
        <f t="shared" si="99"/>
        <v>00000001</v>
      </c>
      <c r="I37" s="6" t="str">
        <f t="shared" si="100"/>
        <v>10100000</v>
      </c>
      <c r="J37" s="6" t="str">
        <f t="shared" si="101"/>
        <v>00011000</v>
      </c>
      <c r="K37" s="4">
        <f t="shared" si="102"/>
        <v>0</v>
      </c>
      <c r="L37" s="4">
        <f t="shared" si="103"/>
        <v>0</v>
      </c>
      <c r="M37" s="4">
        <f t="shared" si="104"/>
        <v>0</v>
      </c>
      <c r="N37" s="4">
        <f t="shared" si="105"/>
        <v>1</v>
      </c>
      <c r="O37" s="4">
        <f t="shared" si="106"/>
        <v>1</v>
      </c>
      <c r="P37" s="4">
        <f t="shared" si="107"/>
        <v>0</v>
      </c>
      <c r="Q37" s="4">
        <f t="shared" si="108"/>
        <v>0</v>
      </c>
      <c r="R37" s="4">
        <f t="shared" si="109"/>
        <v>0</v>
      </c>
      <c r="S37" s="4">
        <f t="shared" si="110"/>
        <v>0</v>
      </c>
      <c r="T37" s="4">
        <f t="shared" si="111"/>
        <v>0</v>
      </c>
      <c r="U37" s="4">
        <f t="shared" si="112"/>
        <v>0</v>
      </c>
      <c r="V37" s="4">
        <f t="shared" si="113"/>
        <v>0</v>
      </c>
      <c r="W37" s="45">
        <f t="shared" si="114"/>
        <v>0</v>
      </c>
      <c r="X37" s="45">
        <f t="shared" si="115"/>
        <v>1</v>
      </c>
      <c r="Y37" s="45">
        <f t="shared" si="116"/>
        <v>0</v>
      </c>
      <c r="Z37" s="45">
        <f t="shared" si="117"/>
        <v>1</v>
      </c>
      <c r="AA37" s="45">
        <f t="shared" si="118"/>
        <v>1</v>
      </c>
      <c r="AB37" s="45">
        <f t="shared" si="119"/>
        <v>0</v>
      </c>
      <c r="AC37" s="45">
        <f t="shared" si="120"/>
        <v>0</v>
      </c>
      <c r="AD37" s="45">
        <f t="shared" si="121"/>
        <v>0</v>
      </c>
      <c r="AE37" s="45">
        <f t="shared" si="122"/>
        <v>0</v>
      </c>
      <c r="AF37" s="45">
        <f t="shared" si="123"/>
        <v>0</v>
      </c>
      <c r="AG37" s="45">
        <f t="shared" si="124"/>
        <v>0</v>
      </c>
      <c r="AH37" s="45">
        <f t="shared" si="125"/>
        <v>0</v>
      </c>
      <c r="AI37" s="45">
        <f t="shared" si="126"/>
        <v>0</v>
      </c>
      <c r="AJ37" s="45">
        <f t="shared" si="127"/>
        <v>0</v>
      </c>
      <c r="AK37" s="45">
        <f t="shared" si="128"/>
        <v>0</v>
      </c>
      <c r="AL37" s="45">
        <f t="shared" si="129"/>
        <v>0</v>
      </c>
      <c r="AM37" s="45">
        <f t="shared" si="130"/>
        <v>0</v>
      </c>
      <c r="AN37" s="45">
        <f t="shared" si="131"/>
        <v>0</v>
      </c>
      <c r="AO37" s="45">
        <f t="shared" si="132"/>
        <v>0</v>
      </c>
      <c r="AP37" s="45">
        <f t="shared" si="133"/>
        <v>0</v>
      </c>
      <c r="AQ37" s="91">
        <f t="shared" si="25"/>
        <v>106520</v>
      </c>
      <c r="AR37" s="44" t="str">
        <f t="shared" si="134"/>
        <v/>
      </c>
      <c r="AS37" s="44" t="str">
        <f t="shared" si="135"/>
        <v/>
      </c>
      <c r="AT37" s="44" t="str">
        <f t="shared" si="136"/>
        <v/>
      </c>
      <c r="AU37" s="44" t="str">
        <f t="shared" si="137"/>
        <v>4,</v>
      </c>
      <c r="AV37" s="44" t="str">
        <f t="shared" si="138"/>
        <v>5,</v>
      </c>
      <c r="AW37" s="44" t="str">
        <f t="shared" si="139"/>
        <v/>
      </c>
      <c r="AX37" s="44" t="str">
        <f t="shared" si="140"/>
        <v/>
      </c>
      <c r="AY37" s="44" t="str">
        <f t="shared" si="141"/>
        <v/>
      </c>
      <c r="AZ37" s="44" t="str">
        <f t="shared" si="142"/>
        <v/>
      </c>
      <c r="BA37" s="44" t="str">
        <f t="shared" si="143"/>
        <v/>
      </c>
      <c r="BB37" s="44" t="str">
        <f t="shared" si="144"/>
        <v/>
      </c>
      <c r="BC37" s="44" t="str">
        <f t="shared" si="145"/>
        <v/>
      </c>
      <c r="BD37" s="44" t="str">
        <f t="shared" si="146"/>
        <v/>
      </c>
      <c r="BE37" s="44" t="str">
        <f t="shared" si="147"/>
        <v>14,</v>
      </c>
      <c r="BF37" s="44" t="str">
        <f t="shared" si="148"/>
        <v/>
      </c>
      <c r="BG37" s="44" t="str">
        <f t="shared" si="149"/>
        <v>16,</v>
      </c>
      <c r="BH37" s="44" t="str">
        <f t="shared" si="150"/>
        <v>17,</v>
      </c>
      <c r="BI37" s="44" t="str">
        <f t="shared" si="151"/>
        <v/>
      </c>
      <c r="BJ37" s="44" t="str">
        <f t="shared" si="152"/>
        <v/>
      </c>
      <c r="BK37" s="44" t="str">
        <f t="shared" si="153"/>
        <v/>
      </c>
      <c r="BL37" s="44" t="str">
        <f t="shared" si="154"/>
        <v/>
      </c>
      <c r="BM37" s="44" t="str">
        <f t="shared" si="155"/>
        <v/>
      </c>
      <c r="BN37" s="44" t="str">
        <f t="shared" si="156"/>
        <v/>
      </c>
      <c r="BO37" s="44" t="str">
        <f t="shared" si="157"/>
        <v/>
      </c>
      <c r="BP37" s="44" t="str">
        <f t="shared" si="158"/>
        <v/>
      </c>
      <c r="BQ37" s="44" t="str">
        <f t="shared" si="159"/>
        <v/>
      </c>
      <c r="BR37" s="44" t="str">
        <f t="shared" si="160"/>
        <v/>
      </c>
      <c r="BS37" s="44" t="str">
        <f t="shared" si="161"/>
        <v/>
      </c>
      <c r="BT37" s="44" t="str">
        <f t="shared" si="162"/>
        <v/>
      </c>
      <c r="BU37" s="44" t="str">
        <f t="shared" si="163"/>
        <v/>
      </c>
      <c r="BV37" s="44" t="str">
        <f t="shared" si="164"/>
        <v/>
      </c>
      <c r="BW37" s="44" t="str">
        <f t="shared" si="165"/>
        <v/>
      </c>
      <c r="BX37" s="39">
        <f t="shared" si="166"/>
        <v>106520</v>
      </c>
      <c r="BY37" s="64" t="str">
        <f t="shared" si="167"/>
        <v>4, 5, 14, 16, 17</v>
      </c>
      <c r="BZ37" s="21">
        <f t="shared" si="168"/>
        <v>5</v>
      </c>
      <c r="CA37" s="3">
        <f t="shared" si="169"/>
        <v>14.1722</v>
      </c>
    </row>
    <row r="38" spans="5:79">
      <c r="F38" s="90">
        <v>106521</v>
      </c>
      <c r="G38" s="6" t="str">
        <f t="shared" si="98"/>
        <v>00000000</v>
      </c>
      <c r="H38" s="6" t="str">
        <f t="shared" si="99"/>
        <v>00000001</v>
      </c>
      <c r="I38" s="6" t="str">
        <f t="shared" si="100"/>
        <v>10100000</v>
      </c>
      <c r="J38" s="6" t="str">
        <f t="shared" si="101"/>
        <v>00011001</v>
      </c>
      <c r="K38" s="4">
        <f t="shared" si="102"/>
        <v>1</v>
      </c>
      <c r="L38" s="4">
        <f t="shared" si="103"/>
        <v>0</v>
      </c>
      <c r="M38" s="4">
        <f t="shared" si="104"/>
        <v>0</v>
      </c>
      <c r="N38" s="4">
        <f t="shared" si="105"/>
        <v>1</v>
      </c>
      <c r="O38" s="4">
        <f t="shared" si="106"/>
        <v>1</v>
      </c>
      <c r="P38" s="4">
        <f t="shared" si="107"/>
        <v>0</v>
      </c>
      <c r="Q38" s="4">
        <f t="shared" si="108"/>
        <v>0</v>
      </c>
      <c r="R38" s="4">
        <f t="shared" si="109"/>
        <v>0</v>
      </c>
      <c r="S38" s="4">
        <f t="shared" si="110"/>
        <v>0</v>
      </c>
      <c r="T38" s="4">
        <f t="shared" si="111"/>
        <v>0</v>
      </c>
      <c r="U38" s="4">
        <f t="shared" si="112"/>
        <v>0</v>
      </c>
      <c r="V38" s="4">
        <f t="shared" si="113"/>
        <v>0</v>
      </c>
      <c r="W38" s="45">
        <f t="shared" si="114"/>
        <v>0</v>
      </c>
      <c r="X38" s="45">
        <f t="shared" si="115"/>
        <v>1</v>
      </c>
      <c r="Y38" s="45">
        <f t="shared" si="116"/>
        <v>0</v>
      </c>
      <c r="Z38" s="45">
        <f t="shared" si="117"/>
        <v>1</v>
      </c>
      <c r="AA38" s="45">
        <f t="shared" si="118"/>
        <v>1</v>
      </c>
      <c r="AB38" s="45">
        <f t="shared" si="119"/>
        <v>0</v>
      </c>
      <c r="AC38" s="45">
        <f t="shared" si="120"/>
        <v>0</v>
      </c>
      <c r="AD38" s="45">
        <f t="shared" si="121"/>
        <v>0</v>
      </c>
      <c r="AE38" s="45">
        <f t="shared" si="122"/>
        <v>0</v>
      </c>
      <c r="AF38" s="45">
        <f t="shared" si="123"/>
        <v>0</v>
      </c>
      <c r="AG38" s="45">
        <f t="shared" si="124"/>
        <v>0</v>
      </c>
      <c r="AH38" s="45">
        <f t="shared" si="125"/>
        <v>0</v>
      </c>
      <c r="AI38" s="45">
        <f t="shared" si="126"/>
        <v>0</v>
      </c>
      <c r="AJ38" s="45">
        <f t="shared" si="127"/>
        <v>0</v>
      </c>
      <c r="AK38" s="45">
        <f t="shared" si="128"/>
        <v>0</v>
      </c>
      <c r="AL38" s="45">
        <f t="shared" si="129"/>
        <v>0</v>
      </c>
      <c r="AM38" s="45">
        <f t="shared" si="130"/>
        <v>0</v>
      </c>
      <c r="AN38" s="45">
        <f t="shared" si="131"/>
        <v>0</v>
      </c>
      <c r="AO38" s="45">
        <f t="shared" si="132"/>
        <v>0</v>
      </c>
      <c r="AP38" s="45">
        <f t="shared" si="133"/>
        <v>0</v>
      </c>
      <c r="AQ38" s="91">
        <f t="shared" si="25"/>
        <v>106521</v>
      </c>
      <c r="AR38" s="44" t="str">
        <f t="shared" si="134"/>
        <v>1,</v>
      </c>
      <c r="AS38" s="44" t="str">
        <f t="shared" si="135"/>
        <v/>
      </c>
      <c r="AT38" s="44" t="str">
        <f t="shared" si="136"/>
        <v/>
      </c>
      <c r="AU38" s="44" t="str">
        <f t="shared" si="137"/>
        <v>4,</v>
      </c>
      <c r="AV38" s="44" t="str">
        <f t="shared" si="138"/>
        <v>5,</v>
      </c>
      <c r="AW38" s="44" t="str">
        <f t="shared" si="139"/>
        <v/>
      </c>
      <c r="AX38" s="44" t="str">
        <f t="shared" si="140"/>
        <v/>
      </c>
      <c r="AY38" s="44" t="str">
        <f t="shared" si="141"/>
        <v/>
      </c>
      <c r="AZ38" s="44" t="str">
        <f t="shared" si="142"/>
        <v/>
      </c>
      <c r="BA38" s="44" t="str">
        <f t="shared" si="143"/>
        <v/>
      </c>
      <c r="BB38" s="44" t="str">
        <f t="shared" si="144"/>
        <v/>
      </c>
      <c r="BC38" s="44" t="str">
        <f t="shared" si="145"/>
        <v/>
      </c>
      <c r="BD38" s="44" t="str">
        <f t="shared" si="146"/>
        <v/>
      </c>
      <c r="BE38" s="44" t="str">
        <f t="shared" si="147"/>
        <v>14,</v>
      </c>
      <c r="BF38" s="44" t="str">
        <f t="shared" si="148"/>
        <v/>
      </c>
      <c r="BG38" s="44" t="str">
        <f t="shared" si="149"/>
        <v>16,</v>
      </c>
      <c r="BH38" s="44" t="str">
        <f t="shared" si="150"/>
        <v>17,</v>
      </c>
      <c r="BI38" s="44" t="str">
        <f t="shared" si="151"/>
        <v/>
      </c>
      <c r="BJ38" s="44" t="str">
        <f t="shared" si="152"/>
        <v/>
      </c>
      <c r="BK38" s="44" t="str">
        <f t="shared" si="153"/>
        <v/>
      </c>
      <c r="BL38" s="44" t="str">
        <f t="shared" si="154"/>
        <v/>
      </c>
      <c r="BM38" s="44" t="str">
        <f t="shared" si="155"/>
        <v/>
      </c>
      <c r="BN38" s="44" t="str">
        <f t="shared" si="156"/>
        <v/>
      </c>
      <c r="BO38" s="44" t="str">
        <f t="shared" si="157"/>
        <v/>
      </c>
      <c r="BP38" s="44" t="str">
        <f t="shared" si="158"/>
        <v/>
      </c>
      <c r="BQ38" s="44" t="str">
        <f t="shared" si="159"/>
        <v/>
      </c>
      <c r="BR38" s="44" t="str">
        <f t="shared" si="160"/>
        <v/>
      </c>
      <c r="BS38" s="44" t="str">
        <f t="shared" si="161"/>
        <v/>
      </c>
      <c r="BT38" s="44" t="str">
        <f t="shared" si="162"/>
        <v/>
      </c>
      <c r="BU38" s="44" t="str">
        <f t="shared" si="163"/>
        <v/>
      </c>
      <c r="BV38" s="44" t="str">
        <f t="shared" si="164"/>
        <v/>
      </c>
      <c r="BW38" s="44" t="str">
        <f t="shared" si="165"/>
        <v/>
      </c>
      <c r="BX38" s="39">
        <f t="shared" si="166"/>
        <v>106521</v>
      </c>
      <c r="BY38" s="64" t="str">
        <f t="shared" si="167"/>
        <v>1, 4, 5, 14, 16, 17</v>
      </c>
      <c r="BZ38" s="21">
        <f t="shared" si="168"/>
        <v>6</v>
      </c>
      <c r="CA38" s="3">
        <f t="shared" si="169"/>
        <v>14.452199999999999</v>
      </c>
    </row>
    <row r="39" spans="5:79">
      <c r="F39" s="90">
        <v>106522</v>
      </c>
      <c r="G39" s="6" t="str">
        <f t="shared" si="98"/>
        <v>00000000</v>
      </c>
      <c r="H39" s="6" t="str">
        <f t="shared" si="99"/>
        <v>00000001</v>
      </c>
      <c r="I39" s="6" t="str">
        <f t="shared" si="100"/>
        <v>10100000</v>
      </c>
      <c r="J39" s="6" t="str">
        <f t="shared" si="101"/>
        <v>00011010</v>
      </c>
      <c r="K39" s="4">
        <f t="shared" si="102"/>
        <v>0</v>
      </c>
      <c r="L39" s="4">
        <f t="shared" si="103"/>
        <v>1</v>
      </c>
      <c r="M39" s="4">
        <f t="shared" si="104"/>
        <v>0</v>
      </c>
      <c r="N39" s="4">
        <f t="shared" si="105"/>
        <v>1</v>
      </c>
      <c r="O39" s="4">
        <f t="shared" si="106"/>
        <v>1</v>
      </c>
      <c r="P39" s="4">
        <f t="shared" si="107"/>
        <v>0</v>
      </c>
      <c r="Q39" s="4">
        <f t="shared" si="108"/>
        <v>0</v>
      </c>
      <c r="R39" s="4">
        <f t="shared" si="109"/>
        <v>0</v>
      </c>
      <c r="S39" s="4">
        <f t="shared" si="110"/>
        <v>0</v>
      </c>
      <c r="T39" s="4">
        <f t="shared" si="111"/>
        <v>0</v>
      </c>
      <c r="U39" s="4">
        <f t="shared" si="112"/>
        <v>0</v>
      </c>
      <c r="V39" s="4">
        <f t="shared" si="113"/>
        <v>0</v>
      </c>
      <c r="W39" s="45">
        <f t="shared" si="114"/>
        <v>0</v>
      </c>
      <c r="X39" s="45">
        <f t="shared" si="115"/>
        <v>1</v>
      </c>
      <c r="Y39" s="45">
        <f t="shared" si="116"/>
        <v>0</v>
      </c>
      <c r="Z39" s="45">
        <f t="shared" si="117"/>
        <v>1</v>
      </c>
      <c r="AA39" s="45">
        <f t="shared" si="118"/>
        <v>1</v>
      </c>
      <c r="AB39" s="45">
        <f t="shared" si="119"/>
        <v>0</v>
      </c>
      <c r="AC39" s="45">
        <f t="shared" si="120"/>
        <v>0</v>
      </c>
      <c r="AD39" s="45">
        <f t="shared" si="121"/>
        <v>0</v>
      </c>
      <c r="AE39" s="45">
        <f t="shared" si="122"/>
        <v>0</v>
      </c>
      <c r="AF39" s="45">
        <f t="shared" si="123"/>
        <v>0</v>
      </c>
      <c r="AG39" s="45">
        <f t="shared" si="124"/>
        <v>0</v>
      </c>
      <c r="AH39" s="45">
        <f t="shared" si="125"/>
        <v>0</v>
      </c>
      <c r="AI39" s="45">
        <f t="shared" si="126"/>
        <v>0</v>
      </c>
      <c r="AJ39" s="45">
        <f t="shared" si="127"/>
        <v>0</v>
      </c>
      <c r="AK39" s="45">
        <f t="shared" si="128"/>
        <v>0</v>
      </c>
      <c r="AL39" s="45">
        <f t="shared" si="129"/>
        <v>0</v>
      </c>
      <c r="AM39" s="45">
        <f t="shared" si="130"/>
        <v>0</v>
      </c>
      <c r="AN39" s="45">
        <f t="shared" si="131"/>
        <v>0</v>
      </c>
      <c r="AO39" s="45">
        <f t="shared" si="132"/>
        <v>0</v>
      </c>
      <c r="AP39" s="45">
        <f t="shared" si="133"/>
        <v>0</v>
      </c>
      <c r="AQ39" s="91">
        <f t="shared" si="25"/>
        <v>106522</v>
      </c>
      <c r="AR39" s="44" t="str">
        <f t="shared" si="134"/>
        <v/>
      </c>
      <c r="AS39" s="44" t="str">
        <f t="shared" si="135"/>
        <v>2,</v>
      </c>
      <c r="AT39" s="44" t="str">
        <f t="shared" si="136"/>
        <v/>
      </c>
      <c r="AU39" s="44" t="str">
        <f t="shared" si="137"/>
        <v>4,</v>
      </c>
      <c r="AV39" s="44" t="str">
        <f t="shared" si="138"/>
        <v>5,</v>
      </c>
      <c r="AW39" s="44" t="str">
        <f t="shared" si="139"/>
        <v/>
      </c>
      <c r="AX39" s="44" t="str">
        <f t="shared" si="140"/>
        <v/>
      </c>
      <c r="AY39" s="44" t="str">
        <f t="shared" si="141"/>
        <v/>
      </c>
      <c r="AZ39" s="44" t="str">
        <f t="shared" si="142"/>
        <v/>
      </c>
      <c r="BA39" s="44" t="str">
        <f t="shared" si="143"/>
        <v/>
      </c>
      <c r="BB39" s="44" t="str">
        <f t="shared" si="144"/>
        <v/>
      </c>
      <c r="BC39" s="44" t="str">
        <f t="shared" si="145"/>
        <v/>
      </c>
      <c r="BD39" s="44" t="str">
        <f t="shared" si="146"/>
        <v/>
      </c>
      <c r="BE39" s="44" t="str">
        <f t="shared" si="147"/>
        <v>14,</v>
      </c>
      <c r="BF39" s="44" t="str">
        <f t="shared" si="148"/>
        <v/>
      </c>
      <c r="BG39" s="44" t="str">
        <f t="shared" si="149"/>
        <v>16,</v>
      </c>
      <c r="BH39" s="44" t="str">
        <f t="shared" si="150"/>
        <v>17,</v>
      </c>
      <c r="BI39" s="44" t="str">
        <f t="shared" si="151"/>
        <v/>
      </c>
      <c r="BJ39" s="44" t="str">
        <f t="shared" si="152"/>
        <v/>
      </c>
      <c r="BK39" s="44" t="str">
        <f t="shared" si="153"/>
        <v/>
      </c>
      <c r="BL39" s="44" t="str">
        <f t="shared" si="154"/>
        <v/>
      </c>
      <c r="BM39" s="44" t="str">
        <f t="shared" si="155"/>
        <v/>
      </c>
      <c r="BN39" s="44" t="str">
        <f t="shared" si="156"/>
        <v/>
      </c>
      <c r="BO39" s="44" t="str">
        <f t="shared" si="157"/>
        <v/>
      </c>
      <c r="BP39" s="44" t="str">
        <f t="shared" si="158"/>
        <v/>
      </c>
      <c r="BQ39" s="44" t="str">
        <f t="shared" si="159"/>
        <v/>
      </c>
      <c r="BR39" s="44" t="str">
        <f t="shared" si="160"/>
        <v/>
      </c>
      <c r="BS39" s="44" t="str">
        <f t="shared" si="161"/>
        <v/>
      </c>
      <c r="BT39" s="44" t="str">
        <f t="shared" si="162"/>
        <v/>
      </c>
      <c r="BU39" s="44" t="str">
        <f t="shared" si="163"/>
        <v/>
      </c>
      <c r="BV39" s="44" t="str">
        <f t="shared" si="164"/>
        <v/>
      </c>
      <c r="BW39" s="44" t="str">
        <f t="shared" si="165"/>
        <v/>
      </c>
      <c r="BX39" s="39">
        <f t="shared" si="166"/>
        <v>106522</v>
      </c>
      <c r="BY39" s="64" t="str">
        <f t="shared" si="167"/>
        <v>2, 4, 5, 14, 16, 17</v>
      </c>
      <c r="BZ39" s="21">
        <f t="shared" si="168"/>
        <v>6</v>
      </c>
      <c r="CA39" s="3">
        <f t="shared" si="169"/>
        <v>14.5242</v>
      </c>
    </row>
    <row r="40" spans="5:79">
      <c r="F40" s="90">
        <v>106523</v>
      </c>
      <c r="G40" s="6" t="str">
        <f t="shared" si="98"/>
        <v>00000000</v>
      </c>
      <c r="H40" s="6" t="str">
        <f t="shared" si="99"/>
        <v>00000001</v>
      </c>
      <c r="I40" s="6" t="str">
        <f t="shared" si="100"/>
        <v>10100000</v>
      </c>
      <c r="J40" s="6" t="str">
        <f t="shared" si="101"/>
        <v>00011011</v>
      </c>
      <c r="K40" s="4">
        <f t="shared" si="102"/>
        <v>1</v>
      </c>
      <c r="L40" s="4">
        <f t="shared" si="103"/>
        <v>1</v>
      </c>
      <c r="M40" s="4">
        <f t="shared" si="104"/>
        <v>0</v>
      </c>
      <c r="N40" s="4">
        <f t="shared" si="105"/>
        <v>1</v>
      </c>
      <c r="O40" s="4">
        <f t="shared" si="106"/>
        <v>1</v>
      </c>
      <c r="P40" s="4">
        <f t="shared" si="107"/>
        <v>0</v>
      </c>
      <c r="Q40" s="4">
        <f t="shared" si="108"/>
        <v>0</v>
      </c>
      <c r="R40" s="4">
        <f t="shared" si="109"/>
        <v>0</v>
      </c>
      <c r="S40" s="4">
        <f t="shared" si="110"/>
        <v>0</v>
      </c>
      <c r="T40" s="4">
        <f t="shared" si="111"/>
        <v>0</v>
      </c>
      <c r="U40" s="4">
        <f t="shared" si="112"/>
        <v>0</v>
      </c>
      <c r="V40" s="4">
        <f t="shared" si="113"/>
        <v>0</v>
      </c>
      <c r="W40" s="45">
        <f t="shared" si="114"/>
        <v>0</v>
      </c>
      <c r="X40" s="45">
        <f t="shared" si="115"/>
        <v>1</v>
      </c>
      <c r="Y40" s="45">
        <f t="shared" si="116"/>
        <v>0</v>
      </c>
      <c r="Z40" s="45">
        <f t="shared" si="117"/>
        <v>1</v>
      </c>
      <c r="AA40" s="45">
        <f t="shared" si="118"/>
        <v>1</v>
      </c>
      <c r="AB40" s="45">
        <f t="shared" si="119"/>
        <v>0</v>
      </c>
      <c r="AC40" s="45">
        <f t="shared" si="120"/>
        <v>0</v>
      </c>
      <c r="AD40" s="45">
        <f t="shared" si="121"/>
        <v>0</v>
      </c>
      <c r="AE40" s="45">
        <f t="shared" si="122"/>
        <v>0</v>
      </c>
      <c r="AF40" s="45">
        <f t="shared" si="123"/>
        <v>0</v>
      </c>
      <c r="AG40" s="45">
        <f t="shared" si="124"/>
        <v>0</v>
      </c>
      <c r="AH40" s="45">
        <f t="shared" si="125"/>
        <v>0</v>
      </c>
      <c r="AI40" s="45">
        <f t="shared" si="126"/>
        <v>0</v>
      </c>
      <c r="AJ40" s="45">
        <f t="shared" si="127"/>
        <v>0</v>
      </c>
      <c r="AK40" s="45">
        <f t="shared" si="128"/>
        <v>0</v>
      </c>
      <c r="AL40" s="45">
        <f t="shared" si="129"/>
        <v>0</v>
      </c>
      <c r="AM40" s="45">
        <f t="shared" si="130"/>
        <v>0</v>
      </c>
      <c r="AN40" s="45">
        <f t="shared" si="131"/>
        <v>0</v>
      </c>
      <c r="AO40" s="45">
        <f t="shared" si="132"/>
        <v>0</v>
      </c>
      <c r="AP40" s="45">
        <f t="shared" si="133"/>
        <v>0</v>
      </c>
      <c r="AQ40" s="91">
        <f t="shared" si="25"/>
        <v>106523</v>
      </c>
      <c r="AR40" s="44" t="str">
        <f t="shared" si="134"/>
        <v>1,</v>
      </c>
      <c r="AS40" s="44" t="str">
        <f t="shared" si="135"/>
        <v>2,</v>
      </c>
      <c r="AT40" s="44" t="str">
        <f t="shared" si="136"/>
        <v/>
      </c>
      <c r="AU40" s="44" t="str">
        <f t="shared" si="137"/>
        <v>4,</v>
      </c>
      <c r="AV40" s="44" t="str">
        <f t="shared" si="138"/>
        <v>5,</v>
      </c>
      <c r="AW40" s="44" t="str">
        <f t="shared" si="139"/>
        <v/>
      </c>
      <c r="AX40" s="44" t="str">
        <f t="shared" si="140"/>
        <v/>
      </c>
      <c r="AY40" s="44" t="str">
        <f t="shared" si="141"/>
        <v/>
      </c>
      <c r="AZ40" s="44" t="str">
        <f t="shared" si="142"/>
        <v/>
      </c>
      <c r="BA40" s="44" t="str">
        <f t="shared" si="143"/>
        <v/>
      </c>
      <c r="BB40" s="44" t="str">
        <f t="shared" si="144"/>
        <v/>
      </c>
      <c r="BC40" s="44" t="str">
        <f t="shared" si="145"/>
        <v/>
      </c>
      <c r="BD40" s="44" t="str">
        <f t="shared" si="146"/>
        <v/>
      </c>
      <c r="BE40" s="44" t="str">
        <f t="shared" si="147"/>
        <v>14,</v>
      </c>
      <c r="BF40" s="44" t="str">
        <f t="shared" si="148"/>
        <v/>
      </c>
      <c r="BG40" s="44" t="str">
        <f t="shared" si="149"/>
        <v>16,</v>
      </c>
      <c r="BH40" s="44" t="str">
        <f t="shared" si="150"/>
        <v>17,</v>
      </c>
      <c r="BI40" s="44" t="str">
        <f t="shared" si="151"/>
        <v/>
      </c>
      <c r="BJ40" s="44" t="str">
        <f t="shared" si="152"/>
        <v/>
      </c>
      <c r="BK40" s="44" t="str">
        <f t="shared" si="153"/>
        <v/>
      </c>
      <c r="BL40" s="44" t="str">
        <f t="shared" si="154"/>
        <v/>
      </c>
      <c r="BM40" s="44" t="str">
        <f t="shared" si="155"/>
        <v/>
      </c>
      <c r="BN40" s="44" t="str">
        <f t="shared" si="156"/>
        <v/>
      </c>
      <c r="BO40" s="44" t="str">
        <f t="shared" si="157"/>
        <v/>
      </c>
      <c r="BP40" s="44" t="str">
        <f t="shared" si="158"/>
        <v/>
      </c>
      <c r="BQ40" s="44" t="str">
        <f t="shared" si="159"/>
        <v/>
      </c>
      <c r="BR40" s="44" t="str">
        <f t="shared" si="160"/>
        <v/>
      </c>
      <c r="BS40" s="44" t="str">
        <f t="shared" si="161"/>
        <v/>
      </c>
      <c r="BT40" s="44" t="str">
        <f t="shared" si="162"/>
        <v/>
      </c>
      <c r="BU40" s="44" t="str">
        <f t="shared" si="163"/>
        <v/>
      </c>
      <c r="BV40" s="44" t="str">
        <f t="shared" si="164"/>
        <v/>
      </c>
      <c r="BW40" s="44" t="str">
        <f t="shared" si="165"/>
        <v/>
      </c>
      <c r="BX40" s="39">
        <f t="shared" si="166"/>
        <v>106523</v>
      </c>
      <c r="BY40" s="64" t="str">
        <f t="shared" si="167"/>
        <v>1, 2, 4, 5, 14, 16, 17</v>
      </c>
      <c r="BZ40" s="21">
        <f t="shared" si="168"/>
        <v>7</v>
      </c>
      <c r="CA40" s="3">
        <f t="shared" si="169"/>
        <v>14.8042</v>
      </c>
    </row>
    <row r="41" spans="5:79">
      <c r="F41" s="90">
        <v>106524</v>
      </c>
      <c r="G41" s="6" t="str">
        <f t="shared" si="98"/>
        <v>00000000</v>
      </c>
      <c r="H41" s="6" t="str">
        <f t="shared" si="99"/>
        <v>00000001</v>
      </c>
      <c r="I41" s="6" t="str">
        <f t="shared" si="100"/>
        <v>10100000</v>
      </c>
      <c r="J41" s="6" t="str">
        <f t="shared" si="101"/>
        <v>00011100</v>
      </c>
      <c r="K41" s="4">
        <f t="shared" si="102"/>
        <v>0</v>
      </c>
      <c r="L41" s="4">
        <f t="shared" si="103"/>
        <v>0</v>
      </c>
      <c r="M41" s="4">
        <f t="shared" si="104"/>
        <v>1</v>
      </c>
      <c r="N41" s="4">
        <f t="shared" si="105"/>
        <v>1</v>
      </c>
      <c r="O41" s="4">
        <f t="shared" si="106"/>
        <v>1</v>
      </c>
      <c r="P41" s="4">
        <f t="shared" si="107"/>
        <v>0</v>
      </c>
      <c r="Q41" s="4">
        <f t="shared" si="108"/>
        <v>0</v>
      </c>
      <c r="R41" s="4">
        <f t="shared" si="109"/>
        <v>0</v>
      </c>
      <c r="S41" s="4">
        <f t="shared" si="110"/>
        <v>0</v>
      </c>
      <c r="T41" s="4">
        <f t="shared" si="111"/>
        <v>0</v>
      </c>
      <c r="U41" s="4">
        <f t="shared" si="112"/>
        <v>0</v>
      </c>
      <c r="V41" s="4">
        <f t="shared" si="113"/>
        <v>0</v>
      </c>
      <c r="W41" s="45">
        <f t="shared" si="114"/>
        <v>0</v>
      </c>
      <c r="X41" s="45">
        <f t="shared" si="115"/>
        <v>1</v>
      </c>
      <c r="Y41" s="45">
        <f t="shared" si="116"/>
        <v>0</v>
      </c>
      <c r="Z41" s="45">
        <f t="shared" si="117"/>
        <v>1</v>
      </c>
      <c r="AA41" s="45">
        <f t="shared" si="118"/>
        <v>1</v>
      </c>
      <c r="AB41" s="45">
        <f t="shared" si="119"/>
        <v>0</v>
      </c>
      <c r="AC41" s="45">
        <f t="shared" si="120"/>
        <v>0</v>
      </c>
      <c r="AD41" s="45">
        <f t="shared" si="121"/>
        <v>0</v>
      </c>
      <c r="AE41" s="45">
        <f t="shared" si="122"/>
        <v>0</v>
      </c>
      <c r="AF41" s="45">
        <f t="shared" si="123"/>
        <v>0</v>
      </c>
      <c r="AG41" s="45">
        <f t="shared" si="124"/>
        <v>0</v>
      </c>
      <c r="AH41" s="45">
        <f t="shared" si="125"/>
        <v>0</v>
      </c>
      <c r="AI41" s="45">
        <f t="shared" si="126"/>
        <v>0</v>
      </c>
      <c r="AJ41" s="45">
        <f t="shared" si="127"/>
        <v>0</v>
      </c>
      <c r="AK41" s="45">
        <f t="shared" si="128"/>
        <v>0</v>
      </c>
      <c r="AL41" s="45">
        <f t="shared" si="129"/>
        <v>0</v>
      </c>
      <c r="AM41" s="45">
        <f t="shared" si="130"/>
        <v>0</v>
      </c>
      <c r="AN41" s="45">
        <f t="shared" si="131"/>
        <v>0</v>
      </c>
      <c r="AO41" s="45">
        <f t="shared" si="132"/>
        <v>0</v>
      </c>
      <c r="AP41" s="45">
        <f t="shared" si="133"/>
        <v>0</v>
      </c>
      <c r="AQ41" s="91">
        <f t="shared" si="25"/>
        <v>106524</v>
      </c>
      <c r="AR41" s="44" t="str">
        <f t="shared" si="134"/>
        <v/>
      </c>
      <c r="AS41" s="44" t="str">
        <f t="shared" si="135"/>
        <v/>
      </c>
      <c r="AT41" s="44" t="str">
        <f t="shared" si="136"/>
        <v>3,</v>
      </c>
      <c r="AU41" s="44" t="str">
        <f t="shared" si="137"/>
        <v>4,</v>
      </c>
      <c r="AV41" s="44" t="str">
        <f t="shared" si="138"/>
        <v>5,</v>
      </c>
      <c r="AW41" s="44" t="str">
        <f t="shared" si="139"/>
        <v/>
      </c>
      <c r="AX41" s="44" t="str">
        <f t="shared" si="140"/>
        <v/>
      </c>
      <c r="AY41" s="44" t="str">
        <f t="shared" si="141"/>
        <v/>
      </c>
      <c r="AZ41" s="44" t="str">
        <f t="shared" si="142"/>
        <v/>
      </c>
      <c r="BA41" s="44" t="str">
        <f t="shared" si="143"/>
        <v/>
      </c>
      <c r="BB41" s="44" t="str">
        <f t="shared" si="144"/>
        <v/>
      </c>
      <c r="BC41" s="44" t="str">
        <f t="shared" si="145"/>
        <v/>
      </c>
      <c r="BD41" s="44" t="str">
        <f t="shared" si="146"/>
        <v/>
      </c>
      <c r="BE41" s="44" t="str">
        <f t="shared" si="147"/>
        <v>14,</v>
      </c>
      <c r="BF41" s="44" t="str">
        <f t="shared" si="148"/>
        <v/>
      </c>
      <c r="BG41" s="44" t="str">
        <f t="shared" si="149"/>
        <v>16,</v>
      </c>
      <c r="BH41" s="44" t="str">
        <f t="shared" si="150"/>
        <v>17,</v>
      </c>
      <c r="BI41" s="44" t="str">
        <f t="shared" si="151"/>
        <v/>
      </c>
      <c r="BJ41" s="44" t="str">
        <f t="shared" si="152"/>
        <v/>
      </c>
      <c r="BK41" s="44" t="str">
        <f t="shared" si="153"/>
        <v/>
      </c>
      <c r="BL41" s="44" t="str">
        <f t="shared" si="154"/>
        <v/>
      </c>
      <c r="BM41" s="44" t="str">
        <f t="shared" si="155"/>
        <v/>
      </c>
      <c r="BN41" s="44" t="str">
        <f t="shared" si="156"/>
        <v/>
      </c>
      <c r="BO41" s="44" t="str">
        <f t="shared" si="157"/>
        <v/>
      </c>
      <c r="BP41" s="44" t="str">
        <f t="shared" si="158"/>
        <v/>
      </c>
      <c r="BQ41" s="44" t="str">
        <f t="shared" si="159"/>
        <v/>
      </c>
      <c r="BR41" s="44" t="str">
        <f t="shared" si="160"/>
        <v/>
      </c>
      <c r="BS41" s="44" t="str">
        <f t="shared" si="161"/>
        <v/>
      </c>
      <c r="BT41" s="44" t="str">
        <f t="shared" si="162"/>
        <v/>
      </c>
      <c r="BU41" s="44" t="str">
        <f t="shared" si="163"/>
        <v/>
      </c>
      <c r="BV41" s="44" t="str">
        <f t="shared" si="164"/>
        <v/>
      </c>
      <c r="BW41" s="44" t="str">
        <f t="shared" si="165"/>
        <v/>
      </c>
      <c r="BX41" s="39">
        <f t="shared" si="166"/>
        <v>106524</v>
      </c>
      <c r="BY41" s="64" t="str">
        <f t="shared" si="167"/>
        <v>3, 4, 5, 14, 16, 17</v>
      </c>
      <c r="BZ41" s="21">
        <f t="shared" si="168"/>
        <v>6</v>
      </c>
      <c r="CA41" s="3">
        <f t="shared" si="169"/>
        <v>14.5472</v>
      </c>
    </row>
    <row r="42" spans="5:79">
      <c r="F42" s="90">
        <v>106525</v>
      </c>
      <c r="G42" s="6" t="str">
        <f t="shared" si="98"/>
        <v>00000000</v>
      </c>
      <c r="H42" s="6" t="str">
        <f t="shared" si="99"/>
        <v>00000001</v>
      </c>
      <c r="I42" s="6" t="str">
        <f t="shared" si="100"/>
        <v>10100000</v>
      </c>
      <c r="J42" s="6" t="str">
        <f t="shared" si="101"/>
        <v>00011101</v>
      </c>
      <c r="K42" s="4">
        <f t="shared" si="102"/>
        <v>1</v>
      </c>
      <c r="L42" s="4">
        <f t="shared" si="103"/>
        <v>0</v>
      </c>
      <c r="M42" s="4">
        <f t="shared" si="104"/>
        <v>1</v>
      </c>
      <c r="N42" s="4">
        <f t="shared" si="105"/>
        <v>1</v>
      </c>
      <c r="O42" s="4">
        <f t="shared" si="106"/>
        <v>1</v>
      </c>
      <c r="P42" s="4">
        <f t="shared" si="107"/>
        <v>0</v>
      </c>
      <c r="Q42" s="4">
        <f t="shared" si="108"/>
        <v>0</v>
      </c>
      <c r="R42" s="4">
        <f t="shared" si="109"/>
        <v>0</v>
      </c>
      <c r="S42" s="4">
        <f t="shared" si="110"/>
        <v>0</v>
      </c>
      <c r="T42" s="4">
        <f t="shared" si="111"/>
        <v>0</v>
      </c>
      <c r="U42" s="4">
        <f t="shared" si="112"/>
        <v>0</v>
      </c>
      <c r="V42" s="4">
        <f t="shared" si="113"/>
        <v>0</v>
      </c>
      <c r="W42" s="45">
        <f t="shared" si="114"/>
        <v>0</v>
      </c>
      <c r="X42" s="45">
        <f t="shared" si="115"/>
        <v>1</v>
      </c>
      <c r="Y42" s="45">
        <f t="shared" si="116"/>
        <v>0</v>
      </c>
      <c r="Z42" s="45">
        <f t="shared" si="117"/>
        <v>1</v>
      </c>
      <c r="AA42" s="45">
        <f t="shared" si="118"/>
        <v>1</v>
      </c>
      <c r="AB42" s="45">
        <f t="shared" si="119"/>
        <v>0</v>
      </c>
      <c r="AC42" s="45">
        <f t="shared" si="120"/>
        <v>0</v>
      </c>
      <c r="AD42" s="45">
        <f t="shared" si="121"/>
        <v>0</v>
      </c>
      <c r="AE42" s="45">
        <f t="shared" si="122"/>
        <v>0</v>
      </c>
      <c r="AF42" s="45">
        <f t="shared" si="123"/>
        <v>0</v>
      </c>
      <c r="AG42" s="45">
        <f t="shared" si="124"/>
        <v>0</v>
      </c>
      <c r="AH42" s="45">
        <f t="shared" si="125"/>
        <v>0</v>
      </c>
      <c r="AI42" s="45">
        <f t="shared" si="126"/>
        <v>0</v>
      </c>
      <c r="AJ42" s="45">
        <f t="shared" si="127"/>
        <v>0</v>
      </c>
      <c r="AK42" s="45">
        <f t="shared" si="128"/>
        <v>0</v>
      </c>
      <c r="AL42" s="45">
        <f t="shared" si="129"/>
        <v>0</v>
      </c>
      <c r="AM42" s="45">
        <f t="shared" si="130"/>
        <v>0</v>
      </c>
      <c r="AN42" s="45">
        <f t="shared" si="131"/>
        <v>0</v>
      </c>
      <c r="AO42" s="45">
        <f t="shared" si="132"/>
        <v>0</v>
      </c>
      <c r="AP42" s="45">
        <f t="shared" si="133"/>
        <v>0</v>
      </c>
      <c r="AQ42" s="91">
        <f t="shared" si="25"/>
        <v>106525</v>
      </c>
      <c r="AR42" s="44" t="str">
        <f t="shared" si="134"/>
        <v>1,</v>
      </c>
      <c r="AS42" s="44" t="str">
        <f t="shared" si="135"/>
        <v/>
      </c>
      <c r="AT42" s="44" t="str">
        <f t="shared" si="136"/>
        <v>3,</v>
      </c>
      <c r="AU42" s="44" t="str">
        <f t="shared" si="137"/>
        <v>4,</v>
      </c>
      <c r="AV42" s="44" t="str">
        <f t="shared" si="138"/>
        <v>5,</v>
      </c>
      <c r="AW42" s="44" t="str">
        <f t="shared" si="139"/>
        <v/>
      </c>
      <c r="AX42" s="44" t="str">
        <f t="shared" si="140"/>
        <v/>
      </c>
      <c r="AY42" s="44" t="str">
        <f t="shared" si="141"/>
        <v/>
      </c>
      <c r="AZ42" s="44" t="str">
        <f t="shared" si="142"/>
        <v/>
      </c>
      <c r="BA42" s="44" t="str">
        <f t="shared" si="143"/>
        <v/>
      </c>
      <c r="BB42" s="44" t="str">
        <f t="shared" si="144"/>
        <v/>
      </c>
      <c r="BC42" s="44" t="str">
        <f t="shared" si="145"/>
        <v/>
      </c>
      <c r="BD42" s="44" t="str">
        <f t="shared" si="146"/>
        <v/>
      </c>
      <c r="BE42" s="44" t="str">
        <f t="shared" si="147"/>
        <v>14,</v>
      </c>
      <c r="BF42" s="44" t="str">
        <f t="shared" si="148"/>
        <v/>
      </c>
      <c r="BG42" s="44" t="str">
        <f t="shared" si="149"/>
        <v>16,</v>
      </c>
      <c r="BH42" s="44" t="str">
        <f t="shared" si="150"/>
        <v>17,</v>
      </c>
      <c r="BI42" s="44" t="str">
        <f t="shared" si="151"/>
        <v/>
      </c>
      <c r="BJ42" s="44" t="str">
        <f t="shared" si="152"/>
        <v/>
      </c>
      <c r="BK42" s="44" t="str">
        <f t="shared" si="153"/>
        <v/>
      </c>
      <c r="BL42" s="44" t="str">
        <f t="shared" si="154"/>
        <v/>
      </c>
      <c r="BM42" s="44" t="str">
        <f t="shared" si="155"/>
        <v/>
      </c>
      <c r="BN42" s="44" t="str">
        <f t="shared" si="156"/>
        <v/>
      </c>
      <c r="BO42" s="44" t="str">
        <f t="shared" si="157"/>
        <v/>
      </c>
      <c r="BP42" s="44" t="str">
        <f t="shared" si="158"/>
        <v/>
      </c>
      <c r="BQ42" s="44" t="str">
        <f t="shared" si="159"/>
        <v/>
      </c>
      <c r="BR42" s="44" t="str">
        <f t="shared" si="160"/>
        <v/>
      </c>
      <c r="BS42" s="44" t="str">
        <f t="shared" si="161"/>
        <v/>
      </c>
      <c r="BT42" s="44" t="str">
        <f t="shared" si="162"/>
        <v/>
      </c>
      <c r="BU42" s="44" t="str">
        <f t="shared" si="163"/>
        <v/>
      </c>
      <c r="BV42" s="44" t="str">
        <f t="shared" si="164"/>
        <v/>
      </c>
      <c r="BW42" s="44" t="str">
        <f t="shared" si="165"/>
        <v/>
      </c>
      <c r="BX42" s="39">
        <f t="shared" si="166"/>
        <v>106525</v>
      </c>
      <c r="BY42" s="64" t="str">
        <f t="shared" si="167"/>
        <v>1, 3, 4, 5, 14, 16, 17</v>
      </c>
      <c r="BZ42" s="21">
        <f t="shared" si="168"/>
        <v>7</v>
      </c>
      <c r="CA42" s="3">
        <f t="shared" si="169"/>
        <v>14.827199999999999</v>
      </c>
    </row>
    <row r="43" spans="5:79">
      <c r="F43" s="90">
        <v>106526</v>
      </c>
      <c r="G43" s="6" t="str">
        <f t="shared" si="98"/>
        <v>00000000</v>
      </c>
      <c r="H43" s="6" t="str">
        <f t="shared" si="99"/>
        <v>00000001</v>
      </c>
      <c r="I43" s="6" t="str">
        <f t="shared" si="100"/>
        <v>10100000</v>
      </c>
      <c r="J43" s="6" t="str">
        <f t="shared" si="101"/>
        <v>00011110</v>
      </c>
      <c r="K43" s="4">
        <f t="shared" si="102"/>
        <v>0</v>
      </c>
      <c r="L43" s="4">
        <f t="shared" si="103"/>
        <v>1</v>
      </c>
      <c r="M43" s="4">
        <f t="shared" si="104"/>
        <v>1</v>
      </c>
      <c r="N43" s="4">
        <f t="shared" si="105"/>
        <v>1</v>
      </c>
      <c r="O43" s="4">
        <f t="shared" si="106"/>
        <v>1</v>
      </c>
      <c r="P43" s="4">
        <f t="shared" si="107"/>
        <v>0</v>
      </c>
      <c r="Q43" s="4">
        <f t="shared" si="108"/>
        <v>0</v>
      </c>
      <c r="R43" s="4">
        <f t="shared" si="109"/>
        <v>0</v>
      </c>
      <c r="S43" s="4">
        <f t="shared" si="110"/>
        <v>0</v>
      </c>
      <c r="T43" s="4">
        <f t="shared" si="111"/>
        <v>0</v>
      </c>
      <c r="U43" s="4">
        <f t="shared" si="112"/>
        <v>0</v>
      </c>
      <c r="V43" s="4">
        <f t="shared" si="113"/>
        <v>0</v>
      </c>
      <c r="W43" s="45">
        <f t="shared" si="114"/>
        <v>0</v>
      </c>
      <c r="X43" s="45">
        <f t="shared" si="115"/>
        <v>1</v>
      </c>
      <c r="Y43" s="45">
        <f t="shared" si="116"/>
        <v>0</v>
      </c>
      <c r="Z43" s="45">
        <f t="shared" si="117"/>
        <v>1</v>
      </c>
      <c r="AA43" s="45">
        <f t="shared" si="118"/>
        <v>1</v>
      </c>
      <c r="AB43" s="45">
        <f t="shared" si="119"/>
        <v>0</v>
      </c>
      <c r="AC43" s="45">
        <f t="shared" si="120"/>
        <v>0</v>
      </c>
      <c r="AD43" s="45">
        <f t="shared" si="121"/>
        <v>0</v>
      </c>
      <c r="AE43" s="45">
        <f t="shared" si="122"/>
        <v>0</v>
      </c>
      <c r="AF43" s="45">
        <f t="shared" si="123"/>
        <v>0</v>
      </c>
      <c r="AG43" s="45">
        <f t="shared" si="124"/>
        <v>0</v>
      </c>
      <c r="AH43" s="45">
        <f t="shared" si="125"/>
        <v>0</v>
      </c>
      <c r="AI43" s="45">
        <f t="shared" si="126"/>
        <v>0</v>
      </c>
      <c r="AJ43" s="45">
        <f t="shared" si="127"/>
        <v>0</v>
      </c>
      <c r="AK43" s="45">
        <f t="shared" si="128"/>
        <v>0</v>
      </c>
      <c r="AL43" s="45">
        <f t="shared" si="129"/>
        <v>0</v>
      </c>
      <c r="AM43" s="45">
        <f t="shared" si="130"/>
        <v>0</v>
      </c>
      <c r="AN43" s="45">
        <f t="shared" si="131"/>
        <v>0</v>
      </c>
      <c r="AO43" s="45">
        <f t="shared" si="132"/>
        <v>0</v>
      </c>
      <c r="AP43" s="45">
        <f t="shared" si="133"/>
        <v>0</v>
      </c>
      <c r="AQ43" s="91">
        <f t="shared" si="25"/>
        <v>106526</v>
      </c>
      <c r="AR43" s="44" t="str">
        <f t="shared" si="134"/>
        <v/>
      </c>
      <c r="AS43" s="44" t="str">
        <f t="shared" si="135"/>
        <v>2,</v>
      </c>
      <c r="AT43" s="44" t="str">
        <f t="shared" si="136"/>
        <v>3,</v>
      </c>
      <c r="AU43" s="44" t="str">
        <f t="shared" si="137"/>
        <v>4,</v>
      </c>
      <c r="AV43" s="44" t="str">
        <f t="shared" si="138"/>
        <v>5,</v>
      </c>
      <c r="AW43" s="44" t="str">
        <f t="shared" si="139"/>
        <v/>
      </c>
      <c r="AX43" s="44" t="str">
        <f t="shared" si="140"/>
        <v/>
      </c>
      <c r="AY43" s="44" t="str">
        <f t="shared" si="141"/>
        <v/>
      </c>
      <c r="AZ43" s="44" t="str">
        <f t="shared" si="142"/>
        <v/>
      </c>
      <c r="BA43" s="44" t="str">
        <f t="shared" si="143"/>
        <v/>
      </c>
      <c r="BB43" s="44" t="str">
        <f t="shared" si="144"/>
        <v/>
      </c>
      <c r="BC43" s="44" t="str">
        <f t="shared" si="145"/>
        <v/>
      </c>
      <c r="BD43" s="44" t="str">
        <f t="shared" si="146"/>
        <v/>
      </c>
      <c r="BE43" s="44" t="str">
        <f t="shared" si="147"/>
        <v>14,</v>
      </c>
      <c r="BF43" s="44" t="str">
        <f t="shared" si="148"/>
        <v/>
      </c>
      <c r="BG43" s="44" t="str">
        <f t="shared" si="149"/>
        <v>16,</v>
      </c>
      <c r="BH43" s="44" t="str">
        <f t="shared" si="150"/>
        <v>17,</v>
      </c>
      <c r="BI43" s="44" t="str">
        <f t="shared" si="151"/>
        <v/>
      </c>
      <c r="BJ43" s="44" t="str">
        <f t="shared" si="152"/>
        <v/>
      </c>
      <c r="BK43" s="44" t="str">
        <f t="shared" si="153"/>
        <v/>
      </c>
      <c r="BL43" s="44" t="str">
        <f t="shared" si="154"/>
        <v/>
      </c>
      <c r="BM43" s="44" t="str">
        <f t="shared" si="155"/>
        <v/>
      </c>
      <c r="BN43" s="44" t="str">
        <f t="shared" si="156"/>
        <v/>
      </c>
      <c r="BO43" s="44" t="str">
        <f t="shared" si="157"/>
        <v/>
      </c>
      <c r="BP43" s="44" t="str">
        <f t="shared" si="158"/>
        <v/>
      </c>
      <c r="BQ43" s="44" t="str">
        <f t="shared" si="159"/>
        <v/>
      </c>
      <c r="BR43" s="44" t="str">
        <f t="shared" si="160"/>
        <v/>
      </c>
      <c r="BS43" s="44" t="str">
        <f t="shared" si="161"/>
        <v/>
      </c>
      <c r="BT43" s="44" t="str">
        <f t="shared" si="162"/>
        <v/>
      </c>
      <c r="BU43" s="44" t="str">
        <f t="shared" si="163"/>
        <v/>
      </c>
      <c r="BV43" s="44" t="str">
        <f t="shared" si="164"/>
        <v/>
      </c>
      <c r="BW43" s="44" t="str">
        <f t="shared" si="165"/>
        <v/>
      </c>
      <c r="BX43" s="39">
        <f t="shared" si="166"/>
        <v>106526</v>
      </c>
      <c r="BY43" s="64" t="str">
        <f t="shared" si="167"/>
        <v>2, 3, 4, 5, 14, 16, 17</v>
      </c>
      <c r="BZ43" s="21">
        <f t="shared" si="168"/>
        <v>7</v>
      </c>
      <c r="CA43" s="3">
        <f t="shared" si="169"/>
        <v>14.8992</v>
      </c>
    </row>
    <row r="44" spans="5:79">
      <c r="F44" s="90">
        <v>106527</v>
      </c>
      <c r="G44" s="6" t="str">
        <f t="shared" si="98"/>
        <v>00000000</v>
      </c>
      <c r="H44" s="6" t="str">
        <f t="shared" si="99"/>
        <v>00000001</v>
      </c>
      <c r="I44" s="6" t="str">
        <f t="shared" si="100"/>
        <v>10100000</v>
      </c>
      <c r="J44" s="6" t="str">
        <f t="shared" si="101"/>
        <v>00011111</v>
      </c>
      <c r="K44" s="94">
        <f t="shared" si="102"/>
        <v>1</v>
      </c>
      <c r="L44" s="94">
        <f t="shared" si="103"/>
        <v>1</v>
      </c>
      <c r="M44" s="94">
        <f t="shared" si="104"/>
        <v>1</v>
      </c>
      <c r="N44" s="94">
        <f t="shared" si="105"/>
        <v>1</v>
      </c>
      <c r="O44" s="94">
        <f t="shared" si="106"/>
        <v>1</v>
      </c>
      <c r="P44" s="94">
        <f t="shared" si="107"/>
        <v>0</v>
      </c>
      <c r="Q44" s="94">
        <f t="shared" si="108"/>
        <v>0</v>
      </c>
      <c r="R44" s="94">
        <f t="shared" si="109"/>
        <v>0</v>
      </c>
      <c r="S44" s="94">
        <f t="shared" si="110"/>
        <v>0</v>
      </c>
      <c r="T44" s="94">
        <f t="shared" si="111"/>
        <v>0</v>
      </c>
      <c r="U44" s="94">
        <f t="shared" si="112"/>
        <v>0</v>
      </c>
      <c r="V44" s="94">
        <f t="shared" si="113"/>
        <v>0</v>
      </c>
      <c r="W44" s="93">
        <f t="shared" si="114"/>
        <v>0</v>
      </c>
      <c r="X44" s="93">
        <f t="shared" si="115"/>
        <v>1</v>
      </c>
      <c r="Y44" s="93">
        <f t="shared" si="116"/>
        <v>0</v>
      </c>
      <c r="Z44" s="93">
        <f t="shared" si="117"/>
        <v>1</v>
      </c>
      <c r="AA44" s="93">
        <f t="shared" si="118"/>
        <v>1</v>
      </c>
      <c r="AB44" s="93">
        <f t="shared" si="119"/>
        <v>0</v>
      </c>
      <c r="AC44" s="93">
        <f t="shared" si="120"/>
        <v>0</v>
      </c>
      <c r="AD44" s="93">
        <f t="shared" si="121"/>
        <v>0</v>
      </c>
      <c r="AE44" s="93">
        <f t="shared" si="122"/>
        <v>0</v>
      </c>
      <c r="AF44" s="93">
        <f t="shared" si="123"/>
        <v>0</v>
      </c>
      <c r="AG44" s="93">
        <f t="shared" si="124"/>
        <v>0</v>
      </c>
      <c r="AH44" s="93">
        <f t="shared" si="125"/>
        <v>0</v>
      </c>
      <c r="AI44" s="93">
        <f t="shared" si="126"/>
        <v>0</v>
      </c>
      <c r="AJ44" s="93">
        <f t="shared" si="127"/>
        <v>0</v>
      </c>
      <c r="AK44" s="93">
        <f t="shared" si="128"/>
        <v>0</v>
      </c>
      <c r="AL44" s="93">
        <f t="shared" si="129"/>
        <v>0</v>
      </c>
      <c r="AM44" s="93">
        <f t="shared" si="130"/>
        <v>0</v>
      </c>
      <c r="AN44" s="93">
        <f t="shared" si="131"/>
        <v>0</v>
      </c>
      <c r="AO44" s="93">
        <f t="shared" si="132"/>
        <v>0</v>
      </c>
      <c r="AP44" s="93">
        <f t="shared" si="133"/>
        <v>0</v>
      </c>
      <c r="AQ44" s="95">
        <f t="shared" si="25"/>
        <v>106527</v>
      </c>
      <c r="AR44" s="44" t="str">
        <f t="shared" ref="AR44" si="170">IF(K44=1,$AR$11&amp;",","")</f>
        <v>1,</v>
      </c>
      <c r="AS44" s="44" t="str">
        <f t="shared" ref="AS44" si="171">IF(L44=1,$AS$11&amp;",","")</f>
        <v>2,</v>
      </c>
      <c r="AT44" s="44" t="str">
        <f t="shared" ref="AT44" si="172">IF(M44=1,$AT$11&amp;",","")</f>
        <v>3,</v>
      </c>
      <c r="AU44" s="44" t="str">
        <f t="shared" ref="AU44" si="173">IF(N44=1,$AU$11&amp;",","")</f>
        <v>4,</v>
      </c>
      <c r="AV44" s="44" t="str">
        <f t="shared" ref="AV44" si="174">IF(O44=1,$AV$11&amp;",","")</f>
        <v>5,</v>
      </c>
      <c r="AW44" s="44" t="str">
        <f t="shared" ref="AW44" si="175">IF(P44=1,$AW$11&amp;",","")</f>
        <v/>
      </c>
      <c r="AX44" s="44" t="str">
        <f t="shared" ref="AX44" si="176">IF(Q44=1,$AX$11&amp;",","")</f>
        <v/>
      </c>
      <c r="AY44" s="44" t="str">
        <f t="shared" ref="AY44" si="177">IF(R44=1,$AY$11&amp;",","")</f>
        <v/>
      </c>
      <c r="AZ44" s="44" t="str">
        <f t="shared" ref="AZ44" si="178">IF(S44=1,$AZ$11&amp;",","")</f>
        <v/>
      </c>
      <c r="BA44" s="44" t="str">
        <f t="shared" ref="BA44" si="179">IF(T44=1,$BA$11&amp;",","")</f>
        <v/>
      </c>
      <c r="BB44" s="44" t="str">
        <f t="shared" ref="BB44" si="180">IF(U44=1,$BB$11&amp;",","")</f>
        <v/>
      </c>
      <c r="BC44" s="44" t="str">
        <f t="shared" ref="BC44" si="181">IF(V44=1,$BC$11&amp;",","")</f>
        <v/>
      </c>
      <c r="BD44" s="44" t="str">
        <f t="shared" ref="BD44" si="182">IF(W44=1,$BD$11&amp;",","")</f>
        <v/>
      </c>
      <c r="BE44" s="44" t="str">
        <f t="shared" ref="BE44" si="183">IF(X44=1,$BE$11&amp;",","")</f>
        <v>14,</v>
      </c>
      <c r="BF44" s="44" t="str">
        <f t="shared" ref="BF44" si="184">IF(Y44=1,$BF$11&amp;",","")</f>
        <v/>
      </c>
      <c r="BG44" s="44" t="str">
        <f t="shared" ref="BG44" si="185">IF(Z44=1,$BG$11&amp;",","")</f>
        <v>16,</v>
      </c>
      <c r="BH44" s="44" t="str">
        <f t="shared" ref="BH44" si="186">IF(AA44=1,$BH$11&amp;",","")</f>
        <v>17,</v>
      </c>
      <c r="BI44" s="44" t="str">
        <f t="shared" ref="BI44" si="187">IF(AB44=1,$BI$11&amp;",","")</f>
        <v/>
      </c>
      <c r="BJ44" s="44" t="str">
        <f t="shared" ref="BJ44" si="188">IF(AC44=1,$BJ$11&amp;",","")</f>
        <v/>
      </c>
      <c r="BK44" s="44" t="str">
        <f t="shared" ref="BK44" si="189">IF(AD44=1,$BK$11&amp;",","")</f>
        <v/>
      </c>
      <c r="BL44" s="44" t="str">
        <f t="shared" ref="BL44" si="190">IF(AE44=1,$BL$11&amp;",","")</f>
        <v/>
      </c>
      <c r="BM44" s="44" t="str">
        <f t="shared" ref="BM44" si="191">IF(AF44=1,$BM$11&amp;",","")</f>
        <v/>
      </c>
      <c r="BN44" s="44" t="str">
        <f t="shared" ref="BN44" si="192">IF(AG44=1,$BN$11&amp;",","")</f>
        <v/>
      </c>
      <c r="BO44" s="44" t="str">
        <f t="shared" ref="BO44" si="193">IF(AH44=1,$BO$11&amp;",","")</f>
        <v/>
      </c>
      <c r="BP44" s="44" t="str">
        <f t="shared" ref="BP44" si="194">IF(AI44=1,$BP$11&amp;",","")</f>
        <v/>
      </c>
      <c r="BQ44" s="44" t="str">
        <f t="shared" ref="BQ44" si="195">IF(AJ44=1,$BQ$11&amp;",","")</f>
        <v/>
      </c>
      <c r="BR44" s="44" t="str">
        <f t="shared" ref="BR44" si="196">IF(AK44=1,$BR$11&amp;",","")</f>
        <v/>
      </c>
      <c r="BS44" s="44" t="str">
        <f t="shared" ref="BS44" si="197">IF(AL44=1,$BS$11&amp;",","")</f>
        <v/>
      </c>
      <c r="BT44" s="44" t="str">
        <f t="shared" ref="BT44" si="198">IF(AM44=1,$BT$11&amp;",","")</f>
        <v/>
      </c>
      <c r="BU44" s="44" t="str">
        <f t="shared" ref="BU44" si="199">IF(AN44=1,$BU$11&amp;",","")</f>
        <v/>
      </c>
      <c r="BV44" s="44" t="str">
        <f t="shared" ref="BV44" si="200">IF(AO44=1,$BV$11&amp;",","")</f>
        <v/>
      </c>
      <c r="BW44" s="44" t="str">
        <f t="shared" ref="BW44" si="201">IF(AP44=1,$BW$11,"")</f>
        <v/>
      </c>
      <c r="BX44" s="39">
        <f t="shared" ref="BX44" si="202">+AQ44</f>
        <v>106527</v>
      </c>
      <c r="BY44" s="64" t="str">
        <f t="shared" ref="BY44" si="203">LEFT(TRIM(CONCATENATE(AR44," ",AS44," ",AT44," ",AU44," ",AV44," ",AW44," ",AX44," ",AY44," ",AZ44," ",BA44," ",BB44," ",BC44," ",BD44," ",BE44," ",BF44," ",BG44," ",BH44," ",BI44," ",BJ44," ",BK44," ",BL44," ",BM44," ",BN44," ",BO44," ",BP44," ",BQ44," ",BR44," ",BS44," ",BT44," ",BU44," ",BV44," ",BW44)),LEN(TRIM(CONCATENATE(AR44," ",AS44," ",AT44," ",AU44," ",AV44," ",AW44," ",AX44," ",AY44," ",AZ44," ",BA44," ",BB44," ",BC44," ",BD44," ",BE44," ",BF44," ",BG44," ",BH44," ",BI44," ",BJ44," ",BK44," ",BL44," ",BM44," ",BN44," ",BO44," ",BP44," ",BQ44," ",BR44," ",BS44," ",BT44," ",BU44," ",BV44," ",BW44)))-1)</f>
        <v>1, 2, 3, 4, 5, 14, 16, 17</v>
      </c>
      <c r="BZ44" s="21">
        <f t="shared" ref="BZ44" si="204">SUM(K44:AP44)</f>
        <v>8</v>
      </c>
      <c r="CA44" s="3">
        <f t="shared" ref="CA44" si="205">SUMPRODUCT($K$8:$AP$8,K44:AP44)+$CA$12</f>
        <v>15.1792</v>
      </c>
    </row>
    <row r="45" spans="5:79">
      <c r="E45" s="89" t="s">
        <v>125</v>
      </c>
      <c r="F45" s="90">
        <v>106496</v>
      </c>
      <c r="G45" s="6" t="str">
        <f t="shared" si="98"/>
        <v>00000000</v>
      </c>
      <c r="H45" s="6" t="str">
        <f t="shared" si="99"/>
        <v>00000001</v>
      </c>
      <c r="I45" s="6" t="str">
        <f t="shared" si="100"/>
        <v>10100000</v>
      </c>
      <c r="J45" s="6" t="str">
        <f t="shared" si="101"/>
        <v>00000000</v>
      </c>
      <c r="K45" s="94">
        <f t="shared" si="102"/>
        <v>0</v>
      </c>
      <c r="L45" s="94">
        <f t="shared" si="103"/>
        <v>0</v>
      </c>
      <c r="M45" s="94">
        <f t="shared" si="104"/>
        <v>0</v>
      </c>
      <c r="N45" s="94">
        <f t="shared" si="105"/>
        <v>0</v>
      </c>
      <c r="O45" s="94">
        <f t="shared" si="106"/>
        <v>0</v>
      </c>
      <c r="P45" s="94">
        <f t="shared" si="107"/>
        <v>0</v>
      </c>
      <c r="Q45" s="94">
        <f t="shared" si="108"/>
        <v>0</v>
      </c>
      <c r="R45" s="94">
        <f t="shared" si="109"/>
        <v>0</v>
      </c>
      <c r="S45" s="94">
        <f t="shared" si="110"/>
        <v>0</v>
      </c>
      <c r="T45" s="94">
        <f t="shared" si="111"/>
        <v>0</v>
      </c>
      <c r="U45" s="94">
        <f t="shared" si="112"/>
        <v>0</v>
      </c>
      <c r="V45" s="94">
        <f t="shared" si="113"/>
        <v>0</v>
      </c>
      <c r="W45" s="93">
        <f t="shared" si="114"/>
        <v>0</v>
      </c>
      <c r="X45" s="93">
        <f t="shared" si="115"/>
        <v>1</v>
      </c>
      <c r="Y45" s="93">
        <f t="shared" si="116"/>
        <v>0</v>
      </c>
      <c r="Z45" s="93">
        <f t="shared" si="117"/>
        <v>1</v>
      </c>
      <c r="AA45" s="93">
        <f t="shared" si="118"/>
        <v>1</v>
      </c>
      <c r="AB45" s="93">
        <f t="shared" si="119"/>
        <v>0</v>
      </c>
      <c r="AC45" s="93">
        <f t="shared" si="120"/>
        <v>0</v>
      </c>
      <c r="AD45" s="93">
        <f t="shared" si="121"/>
        <v>0</v>
      </c>
      <c r="AE45" s="93">
        <f t="shared" si="122"/>
        <v>0</v>
      </c>
      <c r="AF45" s="93">
        <f t="shared" si="123"/>
        <v>0</v>
      </c>
      <c r="AG45" s="93">
        <f t="shared" si="124"/>
        <v>0</v>
      </c>
      <c r="AH45" s="93">
        <f t="shared" si="125"/>
        <v>0</v>
      </c>
      <c r="AI45" s="93">
        <f t="shared" si="126"/>
        <v>0</v>
      </c>
      <c r="AJ45" s="93">
        <f t="shared" si="127"/>
        <v>0</v>
      </c>
      <c r="AK45" s="93">
        <f t="shared" si="128"/>
        <v>0</v>
      </c>
      <c r="AL45" s="93">
        <f t="shared" si="129"/>
        <v>0</v>
      </c>
      <c r="AM45" s="93">
        <f t="shared" si="130"/>
        <v>0</v>
      </c>
      <c r="AN45" s="93">
        <f t="shared" si="131"/>
        <v>0</v>
      </c>
      <c r="AO45" s="93">
        <f t="shared" si="132"/>
        <v>0</v>
      </c>
      <c r="AP45" s="93">
        <f t="shared" si="133"/>
        <v>0</v>
      </c>
      <c r="AQ45" s="95">
        <f t="shared" si="25"/>
        <v>106496</v>
      </c>
      <c r="AR45" s="44" t="str">
        <f t="shared" ref="AR45:AR60" si="206">IF(K45=1,$AR$11&amp;",","")</f>
        <v/>
      </c>
      <c r="AS45" s="44" t="str">
        <f t="shared" ref="AS45:AS60" si="207">IF(L45=1,$AS$11&amp;",","")</f>
        <v/>
      </c>
      <c r="AT45" s="44" t="str">
        <f t="shared" ref="AT45:AT60" si="208">IF(M45=1,$AT$11&amp;",","")</f>
        <v/>
      </c>
      <c r="AU45" s="44" t="str">
        <f t="shared" ref="AU45:AU60" si="209">IF(N45=1,$AU$11&amp;",","")</f>
        <v/>
      </c>
      <c r="AV45" s="44" t="str">
        <f t="shared" ref="AV45:AV60" si="210">IF(O45=1,$AV$11&amp;",","")</f>
        <v/>
      </c>
      <c r="AW45" s="44" t="str">
        <f t="shared" ref="AW45:AW60" si="211">IF(P45=1,$AW$11&amp;",","")</f>
        <v/>
      </c>
      <c r="AX45" s="44" t="str">
        <f t="shared" ref="AX45:AX60" si="212">IF(Q45=1,$AX$11&amp;",","")</f>
        <v/>
      </c>
      <c r="AY45" s="44" t="str">
        <f t="shared" ref="AY45:AY60" si="213">IF(R45=1,$AY$11&amp;",","")</f>
        <v/>
      </c>
      <c r="AZ45" s="44" t="str">
        <f t="shared" ref="AZ45:AZ60" si="214">IF(S45=1,$AZ$11&amp;",","")</f>
        <v/>
      </c>
      <c r="BA45" s="44" t="str">
        <f t="shared" ref="BA45:BA60" si="215">IF(T45=1,$BA$11&amp;",","")</f>
        <v/>
      </c>
      <c r="BB45" s="44" t="str">
        <f t="shared" ref="BB45:BB60" si="216">IF(U45=1,$BB$11&amp;",","")</f>
        <v/>
      </c>
      <c r="BC45" s="44" t="str">
        <f t="shared" ref="BC45:BC60" si="217">IF(V45=1,$BC$11&amp;",","")</f>
        <v/>
      </c>
      <c r="BD45" s="44" t="str">
        <f t="shared" ref="BD45:BD60" si="218">IF(W45=1,$BD$11&amp;",","")</f>
        <v/>
      </c>
      <c r="BE45" s="44" t="str">
        <f t="shared" ref="BE45:BE60" si="219">IF(X45=1,$BE$11&amp;",","")</f>
        <v>14,</v>
      </c>
      <c r="BF45" s="44" t="str">
        <f t="shared" ref="BF45:BF60" si="220">IF(Y45=1,$BF$11&amp;",","")</f>
        <v/>
      </c>
      <c r="BG45" s="44" t="str">
        <f t="shared" ref="BG45:BG60" si="221">IF(Z45=1,$BG$11&amp;",","")</f>
        <v>16,</v>
      </c>
      <c r="BH45" s="44" t="str">
        <f t="shared" ref="BH45:BH60" si="222">IF(AA45=1,$BH$11&amp;",","")</f>
        <v>17,</v>
      </c>
      <c r="BI45" s="44" t="str">
        <f t="shared" ref="BI45:BI60" si="223">IF(AB45=1,$BI$11&amp;",","")</f>
        <v/>
      </c>
      <c r="BJ45" s="44" t="str">
        <f t="shared" ref="BJ45:BJ60" si="224">IF(AC45=1,$BJ$11&amp;",","")</f>
        <v/>
      </c>
      <c r="BK45" s="44" t="str">
        <f t="shared" ref="BK45:BK60" si="225">IF(AD45=1,$BK$11&amp;",","")</f>
        <v/>
      </c>
      <c r="BL45" s="44" t="str">
        <f t="shared" ref="BL45:BL60" si="226">IF(AE45=1,$BL$11&amp;",","")</f>
        <v/>
      </c>
      <c r="BM45" s="44" t="str">
        <f t="shared" ref="BM45:BM60" si="227">IF(AF45=1,$BM$11&amp;",","")</f>
        <v/>
      </c>
      <c r="BN45" s="44" t="str">
        <f t="shared" ref="BN45:BN60" si="228">IF(AG45=1,$BN$11&amp;",","")</f>
        <v/>
      </c>
      <c r="BO45" s="44" t="str">
        <f t="shared" ref="BO45:BO60" si="229">IF(AH45=1,$BO$11&amp;",","")</f>
        <v/>
      </c>
      <c r="BP45" s="44" t="str">
        <f t="shared" ref="BP45:BP60" si="230">IF(AI45=1,$BP$11&amp;",","")</f>
        <v/>
      </c>
      <c r="BQ45" s="44" t="str">
        <f t="shared" ref="BQ45:BQ60" si="231">IF(AJ45=1,$BQ$11&amp;",","")</f>
        <v/>
      </c>
      <c r="BR45" s="44" t="str">
        <f t="shared" ref="BR45:BR60" si="232">IF(AK45=1,$BR$11&amp;",","")</f>
        <v/>
      </c>
      <c r="BS45" s="44" t="str">
        <f t="shared" ref="BS45:BS60" si="233">IF(AL45=1,$BS$11&amp;",","")</f>
        <v/>
      </c>
      <c r="BT45" s="44" t="str">
        <f t="shared" ref="BT45:BT60" si="234">IF(AM45=1,$BT$11&amp;",","")</f>
        <v/>
      </c>
      <c r="BU45" s="44" t="str">
        <f t="shared" ref="BU45:BU60" si="235">IF(AN45=1,$BU$11&amp;",","")</f>
        <v/>
      </c>
      <c r="BV45" s="44" t="str">
        <f t="shared" ref="BV45:BV60" si="236">IF(AO45=1,$BV$11&amp;",","")</f>
        <v/>
      </c>
      <c r="BW45" s="44" t="str">
        <f t="shared" ref="BW45:BW60" si="237">IF(AP45=1,$BW$11,"")</f>
        <v/>
      </c>
      <c r="BX45" s="39">
        <f t="shared" ref="BX45:BX60" si="238">+AQ45</f>
        <v>106496</v>
      </c>
      <c r="BY45" s="64" t="str">
        <f t="shared" ref="BY45:BY60" si="239">LEFT(TRIM(CONCATENATE(AR45," ",AS45," ",AT45," ",AU45," ",AV45," ",AW45," ",AX45," ",AY45," ",AZ45," ",BA45," ",BB45," ",BC45," ",BD45," ",BE45," ",BF45," ",BG45," ",BH45," ",BI45," ",BJ45," ",BK45," ",BL45," ",BM45," ",BN45," ",BO45," ",BP45," ",BQ45," ",BR45," ",BS45," ",BT45," ",BU45," ",BV45," ",BW45)),LEN(TRIM(CONCATENATE(AR45," ",AS45," ",AT45," ",AU45," ",AV45," ",AW45," ",AX45," ",AY45," ",AZ45," ",BA45," ",BB45," ",BC45," ",BD45," ",BE45," ",BF45," ",BG45," ",BH45," ",BI45," ",BJ45," ",BK45," ",BL45," ",BM45," ",BN45," ",BO45," ",BP45," ",BQ45," ",BR45," ",BS45," ",BT45," ",BU45," ",BV45," ",BW45)))-1)</f>
        <v>14, 16, 17</v>
      </c>
      <c r="BZ45" s="21">
        <f t="shared" ref="BZ45:BZ60" si="240">SUM(K45:AP45)</f>
        <v>3</v>
      </c>
      <c r="CA45" s="3">
        <f t="shared" ref="CA45:CA60" si="241">SUMPRODUCT($K$8:$AP$8,K45:AP45)+$CA$12</f>
        <v>13.3672</v>
      </c>
    </row>
    <row r="46" spans="5:79">
      <c r="F46" s="90">
        <v>106498</v>
      </c>
      <c r="G46" s="6" t="str">
        <f t="shared" si="98"/>
        <v>00000000</v>
      </c>
      <c r="H46" s="6" t="str">
        <f t="shared" si="99"/>
        <v>00000001</v>
      </c>
      <c r="I46" s="6" t="str">
        <f t="shared" si="100"/>
        <v>10100000</v>
      </c>
      <c r="J46" s="6" t="str">
        <f t="shared" si="101"/>
        <v>00000010</v>
      </c>
      <c r="K46" s="94">
        <f t="shared" si="102"/>
        <v>0</v>
      </c>
      <c r="L46" s="94">
        <f t="shared" si="103"/>
        <v>1</v>
      </c>
      <c r="M46" s="94">
        <f t="shared" si="104"/>
        <v>0</v>
      </c>
      <c r="N46" s="94">
        <f t="shared" si="105"/>
        <v>0</v>
      </c>
      <c r="O46" s="94">
        <f t="shared" si="106"/>
        <v>0</v>
      </c>
      <c r="P46" s="94">
        <f t="shared" si="107"/>
        <v>0</v>
      </c>
      <c r="Q46" s="94">
        <f t="shared" si="108"/>
        <v>0</v>
      </c>
      <c r="R46" s="94">
        <f t="shared" si="109"/>
        <v>0</v>
      </c>
      <c r="S46" s="94">
        <f t="shared" si="110"/>
        <v>0</v>
      </c>
      <c r="T46" s="94">
        <f t="shared" si="111"/>
        <v>0</v>
      </c>
      <c r="U46" s="94">
        <f t="shared" si="112"/>
        <v>0</v>
      </c>
      <c r="V46" s="94">
        <f t="shared" si="113"/>
        <v>0</v>
      </c>
      <c r="W46" s="93">
        <f t="shared" si="114"/>
        <v>0</v>
      </c>
      <c r="X46" s="93">
        <f t="shared" si="115"/>
        <v>1</v>
      </c>
      <c r="Y46" s="93">
        <f t="shared" si="116"/>
        <v>0</v>
      </c>
      <c r="Z46" s="93">
        <f t="shared" si="117"/>
        <v>1</v>
      </c>
      <c r="AA46" s="93">
        <f t="shared" si="118"/>
        <v>1</v>
      </c>
      <c r="AB46" s="93">
        <f t="shared" si="119"/>
        <v>0</v>
      </c>
      <c r="AC46" s="93">
        <f t="shared" si="120"/>
        <v>0</v>
      </c>
      <c r="AD46" s="93">
        <f t="shared" si="121"/>
        <v>0</v>
      </c>
      <c r="AE46" s="93">
        <f t="shared" si="122"/>
        <v>0</v>
      </c>
      <c r="AF46" s="93">
        <f t="shared" si="123"/>
        <v>0</v>
      </c>
      <c r="AG46" s="93">
        <f t="shared" si="124"/>
        <v>0</v>
      </c>
      <c r="AH46" s="93">
        <f t="shared" si="125"/>
        <v>0</v>
      </c>
      <c r="AI46" s="93">
        <f t="shared" si="126"/>
        <v>0</v>
      </c>
      <c r="AJ46" s="93">
        <f t="shared" si="127"/>
        <v>0</v>
      </c>
      <c r="AK46" s="93">
        <f t="shared" si="128"/>
        <v>0</v>
      </c>
      <c r="AL46" s="93">
        <f t="shared" si="129"/>
        <v>0</v>
      </c>
      <c r="AM46" s="93">
        <f t="shared" si="130"/>
        <v>0</v>
      </c>
      <c r="AN46" s="93">
        <f t="shared" si="131"/>
        <v>0</v>
      </c>
      <c r="AO46" s="93">
        <f t="shared" si="132"/>
        <v>0</v>
      </c>
      <c r="AP46" s="93">
        <f t="shared" si="133"/>
        <v>0</v>
      </c>
      <c r="AQ46" s="95">
        <f t="shared" si="25"/>
        <v>106498</v>
      </c>
      <c r="AR46" s="44" t="str">
        <f t="shared" si="206"/>
        <v/>
      </c>
      <c r="AS46" s="44" t="str">
        <f t="shared" si="207"/>
        <v>2,</v>
      </c>
      <c r="AT46" s="44" t="str">
        <f t="shared" si="208"/>
        <v/>
      </c>
      <c r="AU46" s="44" t="str">
        <f t="shared" si="209"/>
        <v/>
      </c>
      <c r="AV46" s="44" t="str">
        <f t="shared" si="210"/>
        <v/>
      </c>
      <c r="AW46" s="44" t="str">
        <f t="shared" si="211"/>
        <v/>
      </c>
      <c r="AX46" s="44" t="str">
        <f t="shared" si="212"/>
        <v/>
      </c>
      <c r="AY46" s="44" t="str">
        <f t="shared" si="213"/>
        <v/>
      </c>
      <c r="AZ46" s="44" t="str">
        <f t="shared" si="214"/>
        <v/>
      </c>
      <c r="BA46" s="44" t="str">
        <f t="shared" si="215"/>
        <v/>
      </c>
      <c r="BB46" s="44" t="str">
        <f t="shared" si="216"/>
        <v/>
      </c>
      <c r="BC46" s="44" t="str">
        <f t="shared" si="217"/>
        <v/>
      </c>
      <c r="BD46" s="44" t="str">
        <f t="shared" si="218"/>
        <v/>
      </c>
      <c r="BE46" s="44" t="str">
        <f t="shared" si="219"/>
        <v>14,</v>
      </c>
      <c r="BF46" s="44" t="str">
        <f t="shared" si="220"/>
        <v/>
      </c>
      <c r="BG46" s="44" t="str">
        <f t="shared" si="221"/>
        <v>16,</v>
      </c>
      <c r="BH46" s="44" t="str">
        <f t="shared" si="222"/>
        <v>17,</v>
      </c>
      <c r="BI46" s="44" t="str">
        <f t="shared" si="223"/>
        <v/>
      </c>
      <c r="BJ46" s="44" t="str">
        <f t="shared" si="224"/>
        <v/>
      </c>
      <c r="BK46" s="44" t="str">
        <f t="shared" si="225"/>
        <v/>
      </c>
      <c r="BL46" s="44" t="str">
        <f t="shared" si="226"/>
        <v/>
      </c>
      <c r="BM46" s="44" t="str">
        <f t="shared" si="227"/>
        <v/>
      </c>
      <c r="BN46" s="44" t="str">
        <f t="shared" si="228"/>
        <v/>
      </c>
      <c r="BO46" s="44" t="str">
        <f t="shared" si="229"/>
        <v/>
      </c>
      <c r="BP46" s="44" t="str">
        <f t="shared" si="230"/>
        <v/>
      </c>
      <c r="BQ46" s="44" t="str">
        <f t="shared" si="231"/>
        <v/>
      </c>
      <c r="BR46" s="44" t="str">
        <f t="shared" si="232"/>
        <v/>
      </c>
      <c r="BS46" s="44" t="str">
        <f t="shared" si="233"/>
        <v/>
      </c>
      <c r="BT46" s="44" t="str">
        <f t="shared" si="234"/>
        <v/>
      </c>
      <c r="BU46" s="44" t="str">
        <f t="shared" si="235"/>
        <v/>
      </c>
      <c r="BV46" s="44" t="str">
        <f t="shared" si="236"/>
        <v/>
      </c>
      <c r="BW46" s="44" t="str">
        <f t="shared" si="237"/>
        <v/>
      </c>
      <c r="BX46" s="39">
        <f t="shared" si="238"/>
        <v>106498</v>
      </c>
      <c r="BY46" s="64" t="str">
        <f t="shared" si="239"/>
        <v>2, 14, 16, 17</v>
      </c>
      <c r="BZ46" s="21">
        <f t="shared" si="240"/>
        <v>4</v>
      </c>
      <c r="CA46" s="3">
        <f t="shared" si="241"/>
        <v>13.719200000000001</v>
      </c>
    </row>
    <row r="47" spans="5:79">
      <c r="F47" s="90">
        <v>106504</v>
      </c>
      <c r="G47" s="6" t="str">
        <f t="shared" si="98"/>
        <v>00000000</v>
      </c>
      <c r="H47" s="6" t="str">
        <f t="shared" si="99"/>
        <v>00000001</v>
      </c>
      <c r="I47" s="6" t="str">
        <f t="shared" si="100"/>
        <v>10100000</v>
      </c>
      <c r="J47" s="6" t="str">
        <f t="shared" si="101"/>
        <v>00001000</v>
      </c>
      <c r="K47" s="94">
        <f t="shared" si="102"/>
        <v>0</v>
      </c>
      <c r="L47" s="94">
        <f t="shared" si="103"/>
        <v>0</v>
      </c>
      <c r="M47" s="94">
        <f t="shared" si="104"/>
        <v>0</v>
      </c>
      <c r="N47" s="94">
        <f t="shared" si="105"/>
        <v>1</v>
      </c>
      <c r="O47" s="94">
        <f t="shared" si="106"/>
        <v>0</v>
      </c>
      <c r="P47" s="94">
        <f t="shared" si="107"/>
        <v>0</v>
      </c>
      <c r="Q47" s="94">
        <f t="shared" si="108"/>
        <v>0</v>
      </c>
      <c r="R47" s="94">
        <f t="shared" si="109"/>
        <v>0</v>
      </c>
      <c r="S47" s="94">
        <f t="shared" si="110"/>
        <v>0</v>
      </c>
      <c r="T47" s="94">
        <f t="shared" si="111"/>
        <v>0</v>
      </c>
      <c r="U47" s="94">
        <f t="shared" si="112"/>
        <v>0</v>
      </c>
      <c r="V47" s="94">
        <f t="shared" si="113"/>
        <v>0</v>
      </c>
      <c r="W47" s="93">
        <f t="shared" si="114"/>
        <v>0</v>
      </c>
      <c r="X47" s="93">
        <f t="shared" si="115"/>
        <v>1</v>
      </c>
      <c r="Y47" s="93">
        <f t="shared" si="116"/>
        <v>0</v>
      </c>
      <c r="Z47" s="93">
        <f t="shared" si="117"/>
        <v>1</v>
      </c>
      <c r="AA47" s="93">
        <f t="shared" si="118"/>
        <v>1</v>
      </c>
      <c r="AB47" s="93">
        <f t="shared" si="119"/>
        <v>0</v>
      </c>
      <c r="AC47" s="93">
        <f t="shared" si="120"/>
        <v>0</v>
      </c>
      <c r="AD47" s="93">
        <f t="shared" si="121"/>
        <v>0</v>
      </c>
      <c r="AE47" s="93">
        <f t="shared" si="122"/>
        <v>0</v>
      </c>
      <c r="AF47" s="93">
        <f t="shared" si="123"/>
        <v>0</v>
      </c>
      <c r="AG47" s="93">
        <f t="shared" si="124"/>
        <v>0</v>
      </c>
      <c r="AH47" s="93">
        <f t="shared" si="125"/>
        <v>0</v>
      </c>
      <c r="AI47" s="93">
        <f t="shared" si="126"/>
        <v>0</v>
      </c>
      <c r="AJ47" s="93">
        <f t="shared" si="127"/>
        <v>0</v>
      </c>
      <c r="AK47" s="93">
        <f t="shared" si="128"/>
        <v>0</v>
      </c>
      <c r="AL47" s="93">
        <f t="shared" si="129"/>
        <v>0</v>
      </c>
      <c r="AM47" s="93">
        <f t="shared" si="130"/>
        <v>0</v>
      </c>
      <c r="AN47" s="93">
        <f t="shared" si="131"/>
        <v>0</v>
      </c>
      <c r="AO47" s="93">
        <f t="shared" si="132"/>
        <v>0</v>
      </c>
      <c r="AP47" s="93">
        <f t="shared" si="133"/>
        <v>0</v>
      </c>
      <c r="AQ47" s="95">
        <f t="shared" si="25"/>
        <v>106504</v>
      </c>
      <c r="AR47" s="44" t="str">
        <f t="shared" si="206"/>
        <v/>
      </c>
      <c r="AS47" s="44" t="str">
        <f t="shared" si="207"/>
        <v/>
      </c>
      <c r="AT47" s="44" t="str">
        <f t="shared" si="208"/>
        <v/>
      </c>
      <c r="AU47" s="44" t="str">
        <f t="shared" si="209"/>
        <v>4,</v>
      </c>
      <c r="AV47" s="44" t="str">
        <f t="shared" si="210"/>
        <v/>
      </c>
      <c r="AW47" s="44" t="str">
        <f t="shared" si="211"/>
        <v/>
      </c>
      <c r="AX47" s="44" t="str">
        <f t="shared" si="212"/>
        <v/>
      </c>
      <c r="AY47" s="44" t="str">
        <f t="shared" si="213"/>
        <v/>
      </c>
      <c r="AZ47" s="44" t="str">
        <f t="shared" si="214"/>
        <v/>
      </c>
      <c r="BA47" s="44" t="str">
        <f t="shared" si="215"/>
        <v/>
      </c>
      <c r="BB47" s="44" t="str">
        <f t="shared" si="216"/>
        <v/>
      </c>
      <c r="BC47" s="44" t="str">
        <f t="shared" si="217"/>
        <v/>
      </c>
      <c r="BD47" s="44" t="str">
        <f t="shared" si="218"/>
        <v/>
      </c>
      <c r="BE47" s="44" t="str">
        <f t="shared" si="219"/>
        <v>14,</v>
      </c>
      <c r="BF47" s="44" t="str">
        <f t="shared" si="220"/>
        <v/>
      </c>
      <c r="BG47" s="44" t="str">
        <f t="shared" si="221"/>
        <v>16,</v>
      </c>
      <c r="BH47" s="44" t="str">
        <f t="shared" si="222"/>
        <v>17,</v>
      </c>
      <c r="BI47" s="44" t="str">
        <f t="shared" si="223"/>
        <v/>
      </c>
      <c r="BJ47" s="44" t="str">
        <f t="shared" si="224"/>
        <v/>
      </c>
      <c r="BK47" s="44" t="str">
        <f t="shared" si="225"/>
        <v/>
      </c>
      <c r="BL47" s="44" t="str">
        <f t="shared" si="226"/>
        <v/>
      </c>
      <c r="BM47" s="44" t="str">
        <f t="shared" si="227"/>
        <v/>
      </c>
      <c r="BN47" s="44" t="str">
        <f t="shared" si="228"/>
        <v/>
      </c>
      <c r="BO47" s="44" t="str">
        <f t="shared" si="229"/>
        <v/>
      </c>
      <c r="BP47" s="44" t="str">
        <f t="shared" si="230"/>
        <v/>
      </c>
      <c r="BQ47" s="44" t="str">
        <f t="shared" si="231"/>
        <v/>
      </c>
      <c r="BR47" s="44" t="str">
        <f t="shared" si="232"/>
        <v/>
      </c>
      <c r="BS47" s="44" t="str">
        <f t="shared" si="233"/>
        <v/>
      </c>
      <c r="BT47" s="44" t="str">
        <f t="shared" si="234"/>
        <v/>
      </c>
      <c r="BU47" s="44" t="str">
        <f t="shared" si="235"/>
        <v/>
      </c>
      <c r="BV47" s="44" t="str">
        <f t="shared" si="236"/>
        <v/>
      </c>
      <c r="BW47" s="44" t="str">
        <f t="shared" si="237"/>
        <v/>
      </c>
      <c r="BX47" s="39">
        <f t="shared" si="238"/>
        <v>106504</v>
      </c>
      <c r="BY47" s="64" t="str">
        <f t="shared" si="239"/>
        <v>4, 14, 16, 17</v>
      </c>
      <c r="BZ47" s="21">
        <f t="shared" si="240"/>
        <v>4</v>
      </c>
      <c r="CA47" s="3">
        <f t="shared" si="241"/>
        <v>13.7652</v>
      </c>
    </row>
    <row r="48" spans="5:79">
      <c r="F48" s="90">
        <v>106506</v>
      </c>
      <c r="G48" s="6" t="str">
        <f t="shared" si="98"/>
        <v>00000000</v>
      </c>
      <c r="H48" s="6" t="str">
        <f t="shared" si="99"/>
        <v>00000001</v>
      </c>
      <c r="I48" s="6" t="str">
        <f t="shared" si="100"/>
        <v>10100000</v>
      </c>
      <c r="J48" s="6" t="str">
        <f t="shared" si="101"/>
        <v>00001010</v>
      </c>
      <c r="K48" s="94">
        <f t="shared" si="102"/>
        <v>0</v>
      </c>
      <c r="L48" s="94">
        <f t="shared" si="103"/>
        <v>1</v>
      </c>
      <c r="M48" s="94">
        <f t="shared" si="104"/>
        <v>0</v>
      </c>
      <c r="N48" s="94">
        <f t="shared" si="105"/>
        <v>1</v>
      </c>
      <c r="O48" s="94">
        <f t="shared" si="106"/>
        <v>0</v>
      </c>
      <c r="P48" s="94">
        <f t="shared" si="107"/>
        <v>0</v>
      </c>
      <c r="Q48" s="94">
        <f t="shared" si="108"/>
        <v>0</v>
      </c>
      <c r="R48" s="94">
        <f t="shared" si="109"/>
        <v>0</v>
      </c>
      <c r="S48" s="94">
        <f t="shared" si="110"/>
        <v>0</v>
      </c>
      <c r="T48" s="94">
        <f t="shared" si="111"/>
        <v>0</v>
      </c>
      <c r="U48" s="94">
        <f t="shared" si="112"/>
        <v>0</v>
      </c>
      <c r="V48" s="94">
        <f t="shared" si="113"/>
        <v>0</v>
      </c>
      <c r="W48" s="93">
        <f t="shared" si="114"/>
        <v>0</v>
      </c>
      <c r="X48" s="93">
        <f t="shared" si="115"/>
        <v>1</v>
      </c>
      <c r="Y48" s="93">
        <f t="shared" si="116"/>
        <v>0</v>
      </c>
      <c r="Z48" s="93">
        <f t="shared" si="117"/>
        <v>1</v>
      </c>
      <c r="AA48" s="93">
        <f t="shared" si="118"/>
        <v>1</v>
      </c>
      <c r="AB48" s="93">
        <f t="shared" si="119"/>
        <v>0</v>
      </c>
      <c r="AC48" s="93">
        <f t="shared" si="120"/>
        <v>0</v>
      </c>
      <c r="AD48" s="93">
        <f t="shared" si="121"/>
        <v>0</v>
      </c>
      <c r="AE48" s="93">
        <f t="shared" si="122"/>
        <v>0</v>
      </c>
      <c r="AF48" s="93">
        <f t="shared" si="123"/>
        <v>0</v>
      </c>
      <c r="AG48" s="93">
        <f t="shared" si="124"/>
        <v>0</v>
      </c>
      <c r="AH48" s="93">
        <f t="shared" si="125"/>
        <v>0</v>
      </c>
      <c r="AI48" s="93">
        <f t="shared" si="126"/>
        <v>0</v>
      </c>
      <c r="AJ48" s="93">
        <f t="shared" si="127"/>
        <v>0</v>
      </c>
      <c r="AK48" s="93">
        <f t="shared" si="128"/>
        <v>0</v>
      </c>
      <c r="AL48" s="93">
        <f t="shared" si="129"/>
        <v>0</v>
      </c>
      <c r="AM48" s="93">
        <f t="shared" si="130"/>
        <v>0</v>
      </c>
      <c r="AN48" s="93">
        <f t="shared" si="131"/>
        <v>0</v>
      </c>
      <c r="AO48" s="93">
        <f t="shared" si="132"/>
        <v>0</v>
      </c>
      <c r="AP48" s="93">
        <f t="shared" si="133"/>
        <v>0</v>
      </c>
      <c r="AQ48" s="95">
        <f t="shared" si="25"/>
        <v>106506</v>
      </c>
      <c r="AR48" s="44" t="str">
        <f t="shared" si="206"/>
        <v/>
      </c>
      <c r="AS48" s="44" t="str">
        <f t="shared" si="207"/>
        <v>2,</v>
      </c>
      <c r="AT48" s="44" t="str">
        <f t="shared" si="208"/>
        <v/>
      </c>
      <c r="AU48" s="44" t="str">
        <f t="shared" si="209"/>
        <v>4,</v>
      </c>
      <c r="AV48" s="44" t="str">
        <f t="shared" si="210"/>
        <v/>
      </c>
      <c r="AW48" s="44" t="str">
        <f t="shared" si="211"/>
        <v/>
      </c>
      <c r="AX48" s="44" t="str">
        <f t="shared" si="212"/>
        <v/>
      </c>
      <c r="AY48" s="44" t="str">
        <f t="shared" si="213"/>
        <v/>
      </c>
      <c r="AZ48" s="44" t="str">
        <f t="shared" si="214"/>
        <v/>
      </c>
      <c r="BA48" s="44" t="str">
        <f t="shared" si="215"/>
        <v/>
      </c>
      <c r="BB48" s="44" t="str">
        <f t="shared" si="216"/>
        <v/>
      </c>
      <c r="BC48" s="44" t="str">
        <f t="shared" si="217"/>
        <v/>
      </c>
      <c r="BD48" s="44" t="str">
        <f t="shared" si="218"/>
        <v/>
      </c>
      <c r="BE48" s="44" t="str">
        <f t="shared" si="219"/>
        <v>14,</v>
      </c>
      <c r="BF48" s="44" t="str">
        <f t="shared" si="220"/>
        <v/>
      </c>
      <c r="BG48" s="44" t="str">
        <f t="shared" si="221"/>
        <v>16,</v>
      </c>
      <c r="BH48" s="44" t="str">
        <f t="shared" si="222"/>
        <v>17,</v>
      </c>
      <c r="BI48" s="44" t="str">
        <f t="shared" si="223"/>
        <v/>
      </c>
      <c r="BJ48" s="44" t="str">
        <f t="shared" si="224"/>
        <v/>
      </c>
      <c r="BK48" s="44" t="str">
        <f t="shared" si="225"/>
        <v/>
      </c>
      <c r="BL48" s="44" t="str">
        <f t="shared" si="226"/>
        <v/>
      </c>
      <c r="BM48" s="44" t="str">
        <f t="shared" si="227"/>
        <v/>
      </c>
      <c r="BN48" s="44" t="str">
        <f t="shared" si="228"/>
        <v/>
      </c>
      <c r="BO48" s="44" t="str">
        <f t="shared" si="229"/>
        <v/>
      </c>
      <c r="BP48" s="44" t="str">
        <f t="shared" si="230"/>
        <v/>
      </c>
      <c r="BQ48" s="44" t="str">
        <f t="shared" si="231"/>
        <v/>
      </c>
      <c r="BR48" s="44" t="str">
        <f t="shared" si="232"/>
        <v/>
      </c>
      <c r="BS48" s="44" t="str">
        <f t="shared" si="233"/>
        <v/>
      </c>
      <c r="BT48" s="44" t="str">
        <f t="shared" si="234"/>
        <v/>
      </c>
      <c r="BU48" s="44" t="str">
        <f t="shared" si="235"/>
        <v/>
      </c>
      <c r="BV48" s="44" t="str">
        <f t="shared" si="236"/>
        <v/>
      </c>
      <c r="BW48" s="44" t="str">
        <f t="shared" si="237"/>
        <v/>
      </c>
      <c r="BX48" s="39">
        <f t="shared" si="238"/>
        <v>106506</v>
      </c>
      <c r="BY48" s="64" t="str">
        <f t="shared" si="239"/>
        <v>2, 4, 14, 16, 17</v>
      </c>
      <c r="BZ48" s="21">
        <f t="shared" si="240"/>
        <v>5</v>
      </c>
      <c r="CA48" s="3">
        <f t="shared" si="241"/>
        <v>14.1172</v>
      </c>
    </row>
    <row r="49" spans="6:79">
      <c r="F49" s="90">
        <v>106512</v>
      </c>
      <c r="G49" s="6" t="str">
        <f t="shared" si="98"/>
        <v>00000000</v>
      </c>
      <c r="H49" s="6" t="str">
        <f t="shared" si="99"/>
        <v>00000001</v>
      </c>
      <c r="I49" s="6" t="str">
        <f t="shared" si="100"/>
        <v>10100000</v>
      </c>
      <c r="J49" s="6" t="str">
        <f t="shared" si="101"/>
        <v>00010000</v>
      </c>
      <c r="K49" s="94">
        <f t="shared" si="102"/>
        <v>0</v>
      </c>
      <c r="L49" s="94">
        <f t="shared" si="103"/>
        <v>0</v>
      </c>
      <c r="M49" s="94">
        <f t="shared" si="104"/>
        <v>0</v>
      </c>
      <c r="N49" s="94">
        <f t="shared" si="105"/>
        <v>0</v>
      </c>
      <c r="O49" s="94">
        <f t="shared" si="106"/>
        <v>1</v>
      </c>
      <c r="P49" s="94">
        <f t="shared" si="107"/>
        <v>0</v>
      </c>
      <c r="Q49" s="94">
        <f t="shared" si="108"/>
        <v>0</v>
      </c>
      <c r="R49" s="94">
        <f t="shared" si="109"/>
        <v>0</v>
      </c>
      <c r="S49" s="94">
        <f t="shared" si="110"/>
        <v>0</v>
      </c>
      <c r="T49" s="94">
        <f t="shared" si="111"/>
        <v>0</v>
      </c>
      <c r="U49" s="94">
        <f t="shared" si="112"/>
        <v>0</v>
      </c>
      <c r="V49" s="94">
        <f t="shared" si="113"/>
        <v>0</v>
      </c>
      <c r="W49" s="93">
        <f t="shared" si="114"/>
        <v>0</v>
      </c>
      <c r="X49" s="93">
        <f t="shared" si="115"/>
        <v>1</v>
      </c>
      <c r="Y49" s="93">
        <f t="shared" si="116"/>
        <v>0</v>
      </c>
      <c r="Z49" s="93">
        <f t="shared" si="117"/>
        <v>1</v>
      </c>
      <c r="AA49" s="93">
        <f t="shared" si="118"/>
        <v>1</v>
      </c>
      <c r="AB49" s="93">
        <f t="shared" si="119"/>
        <v>0</v>
      </c>
      <c r="AC49" s="93">
        <f t="shared" si="120"/>
        <v>0</v>
      </c>
      <c r="AD49" s="93">
        <f t="shared" si="121"/>
        <v>0</v>
      </c>
      <c r="AE49" s="93">
        <f t="shared" si="122"/>
        <v>0</v>
      </c>
      <c r="AF49" s="93">
        <f t="shared" si="123"/>
        <v>0</v>
      </c>
      <c r="AG49" s="93">
        <f t="shared" si="124"/>
        <v>0</v>
      </c>
      <c r="AH49" s="93">
        <f t="shared" si="125"/>
        <v>0</v>
      </c>
      <c r="AI49" s="93">
        <f t="shared" si="126"/>
        <v>0</v>
      </c>
      <c r="AJ49" s="93">
        <f t="shared" si="127"/>
        <v>0</v>
      </c>
      <c r="AK49" s="93">
        <f t="shared" si="128"/>
        <v>0</v>
      </c>
      <c r="AL49" s="93">
        <f t="shared" si="129"/>
        <v>0</v>
      </c>
      <c r="AM49" s="93">
        <f t="shared" si="130"/>
        <v>0</v>
      </c>
      <c r="AN49" s="93">
        <f t="shared" si="131"/>
        <v>0</v>
      </c>
      <c r="AO49" s="93">
        <f t="shared" si="132"/>
        <v>0</v>
      </c>
      <c r="AP49" s="93">
        <f t="shared" si="133"/>
        <v>0</v>
      </c>
      <c r="AQ49" s="95">
        <f t="shared" si="25"/>
        <v>106512</v>
      </c>
      <c r="AR49" s="44" t="str">
        <f t="shared" si="206"/>
        <v/>
      </c>
      <c r="AS49" s="44" t="str">
        <f t="shared" si="207"/>
        <v/>
      </c>
      <c r="AT49" s="44" t="str">
        <f t="shared" si="208"/>
        <v/>
      </c>
      <c r="AU49" s="44" t="str">
        <f t="shared" si="209"/>
        <v/>
      </c>
      <c r="AV49" s="44" t="str">
        <f t="shared" si="210"/>
        <v>5,</v>
      </c>
      <c r="AW49" s="44" t="str">
        <f t="shared" si="211"/>
        <v/>
      </c>
      <c r="AX49" s="44" t="str">
        <f t="shared" si="212"/>
        <v/>
      </c>
      <c r="AY49" s="44" t="str">
        <f t="shared" si="213"/>
        <v/>
      </c>
      <c r="AZ49" s="44" t="str">
        <f t="shared" si="214"/>
        <v/>
      </c>
      <c r="BA49" s="44" t="str">
        <f t="shared" si="215"/>
        <v/>
      </c>
      <c r="BB49" s="44" t="str">
        <f t="shared" si="216"/>
        <v/>
      </c>
      <c r="BC49" s="44" t="str">
        <f t="shared" si="217"/>
        <v/>
      </c>
      <c r="BD49" s="44" t="str">
        <f t="shared" si="218"/>
        <v/>
      </c>
      <c r="BE49" s="44" t="str">
        <f t="shared" si="219"/>
        <v>14,</v>
      </c>
      <c r="BF49" s="44" t="str">
        <f t="shared" si="220"/>
        <v/>
      </c>
      <c r="BG49" s="44" t="str">
        <f t="shared" si="221"/>
        <v>16,</v>
      </c>
      <c r="BH49" s="44" t="str">
        <f t="shared" si="222"/>
        <v>17,</v>
      </c>
      <c r="BI49" s="44" t="str">
        <f t="shared" si="223"/>
        <v/>
      </c>
      <c r="BJ49" s="44" t="str">
        <f t="shared" si="224"/>
        <v/>
      </c>
      <c r="BK49" s="44" t="str">
        <f t="shared" si="225"/>
        <v/>
      </c>
      <c r="BL49" s="44" t="str">
        <f t="shared" si="226"/>
        <v/>
      </c>
      <c r="BM49" s="44" t="str">
        <f t="shared" si="227"/>
        <v/>
      </c>
      <c r="BN49" s="44" t="str">
        <f t="shared" si="228"/>
        <v/>
      </c>
      <c r="BO49" s="44" t="str">
        <f t="shared" si="229"/>
        <v/>
      </c>
      <c r="BP49" s="44" t="str">
        <f t="shared" si="230"/>
        <v/>
      </c>
      <c r="BQ49" s="44" t="str">
        <f t="shared" si="231"/>
        <v/>
      </c>
      <c r="BR49" s="44" t="str">
        <f t="shared" si="232"/>
        <v/>
      </c>
      <c r="BS49" s="44" t="str">
        <f t="shared" si="233"/>
        <v/>
      </c>
      <c r="BT49" s="44" t="str">
        <f t="shared" si="234"/>
        <v/>
      </c>
      <c r="BU49" s="44" t="str">
        <f t="shared" si="235"/>
        <v/>
      </c>
      <c r="BV49" s="44" t="str">
        <f t="shared" si="236"/>
        <v/>
      </c>
      <c r="BW49" s="44" t="str">
        <f t="shared" si="237"/>
        <v/>
      </c>
      <c r="BX49" s="39">
        <f t="shared" si="238"/>
        <v>106512</v>
      </c>
      <c r="BY49" s="64" t="str">
        <f t="shared" si="239"/>
        <v>5, 14, 16, 17</v>
      </c>
      <c r="BZ49" s="21">
        <f t="shared" si="240"/>
        <v>4</v>
      </c>
      <c r="CA49" s="3">
        <f t="shared" si="241"/>
        <v>13.7742</v>
      </c>
    </row>
    <row r="50" spans="6:79">
      <c r="F50" s="90">
        <v>106514</v>
      </c>
      <c r="G50" s="6" t="str">
        <f t="shared" si="98"/>
        <v>00000000</v>
      </c>
      <c r="H50" s="6" t="str">
        <f t="shared" si="99"/>
        <v>00000001</v>
      </c>
      <c r="I50" s="6" t="str">
        <f t="shared" si="100"/>
        <v>10100000</v>
      </c>
      <c r="J50" s="6" t="str">
        <f t="shared" si="101"/>
        <v>00010010</v>
      </c>
      <c r="K50" s="94">
        <f t="shared" si="102"/>
        <v>0</v>
      </c>
      <c r="L50" s="94">
        <f t="shared" si="103"/>
        <v>1</v>
      </c>
      <c r="M50" s="94">
        <f t="shared" si="104"/>
        <v>0</v>
      </c>
      <c r="N50" s="94">
        <f t="shared" si="105"/>
        <v>0</v>
      </c>
      <c r="O50" s="94">
        <f t="shared" si="106"/>
        <v>1</v>
      </c>
      <c r="P50" s="94">
        <f t="shared" si="107"/>
        <v>0</v>
      </c>
      <c r="Q50" s="94">
        <f t="shared" si="108"/>
        <v>0</v>
      </c>
      <c r="R50" s="94">
        <f t="shared" si="109"/>
        <v>0</v>
      </c>
      <c r="S50" s="94">
        <f t="shared" si="110"/>
        <v>0</v>
      </c>
      <c r="T50" s="94">
        <f t="shared" si="111"/>
        <v>0</v>
      </c>
      <c r="U50" s="94">
        <f t="shared" si="112"/>
        <v>0</v>
      </c>
      <c r="V50" s="94">
        <f t="shared" si="113"/>
        <v>0</v>
      </c>
      <c r="W50" s="93">
        <f t="shared" si="114"/>
        <v>0</v>
      </c>
      <c r="X50" s="93">
        <f t="shared" si="115"/>
        <v>1</v>
      </c>
      <c r="Y50" s="93">
        <f t="shared" si="116"/>
        <v>0</v>
      </c>
      <c r="Z50" s="93">
        <f t="shared" si="117"/>
        <v>1</v>
      </c>
      <c r="AA50" s="93">
        <f t="shared" si="118"/>
        <v>1</v>
      </c>
      <c r="AB50" s="93">
        <f t="shared" si="119"/>
        <v>0</v>
      </c>
      <c r="AC50" s="93">
        <f t="shared" si="120"/>
        <v>0</v>
      </c>
      <c r="AD50" s="93">
        <f t="shared" si="121"/>
        <v>0</v>
      </c>
      <c r="AE50" s="93">
        <f t="shared" si="122"/>
        <v>0</v>
      </c>
      <c r="AF50" s="93">
        <f t="shared" si="123"/>
        <v>0</v>
      </c>
      <c r="AG50" s="93">
        <f t="shared" si="124"/>
        <v>0</v>
      </c>
      <c r="AH50" s="93">
        <f t="shared" si="125"/>
        <v>0</v>
      </c>
      <c r="AI50" s="93">
        <f t="shared" si="126"/>
        <v>0</v>
      </c>
      <c r="AJ50" s="93">
        <f t="shared" si="127"/>
        <v>0</v>
      </c>
      <c r="AK50" s="93">
        <f t="shared" si="128"/>
        <v>0</v>
      </c>
      <c r="AL50" s="93">
        <f t="shared" si="129"/>
        <v>0</v>
      </c>
      <c r="AM50" s="93">
        <f t="shared" si="130"/>
        <v>0</v>
      </c>
      <c r="AN50" s="93">
        <f t="shared" si="131"/>
        <v>0</v>
      </c>
      <c r="AO50" s="93">
        <f t="shared" si="132"/>
        <v>0</v>
      </c>
      <c r="AP50" s="93">
        <f t="shared" si="133"/>
        <v>0</v>
      </c>
      <c r="AQ50" s="95">
        <f t="shared" si="25"/>
        <v>106514</v>
      </c>
      <c r="AR50" s="44" t="str">
        <f t="shared" si="206"/>
        <v/>
      </c>
      <c r="AS50" s="44" t="str">
        <f t="shared" si="207"/>
        <v>2,</v>
      </c>
      <c r="AT50" s="44" t="str">
        <f t="shared" si="208"/>
        <v/>
      </c>
      <c r="AU50" s="44" t="str">
        <f t="shared" si="209"/>
        <v/>
      </c>
      <c r="AV50" s="44" t="str">
        <f t="shared" si="210"/>
        <v>5,</v>
      </c>
      <c r="AW50" s="44" t="str">
        <f t="shared" si="211"/>
        <v/>
      </c>
      <c r="AX50" s="44" t="str">
        <f t="shared" si="212"/>
        <v/>
      </c>
      <c r="AY50" s="44" t="str">
        <f t="shared" si="213"/>
        <v/>
      </c>
      <c r="AZ50" s="44" t="str">
        <f t="shared" si="214"/>
        <v/>
      </c>
      <c r="BA50" s="44" t="str">
        <f t="shared" si="215"/>
        <v/>
      </c>
      <c r="BB50" s="44" t="str">
        <f t="shared" si="216"/>
        <v/>
      </c>
      <c r="BC50" s="44" t="str">
        <f t="shared" si="217"/>
        <v/>
      </c>
      <c r="BD50" s="44" t="str">
        <f t="shared" si="218"/>
        <v/>
      </c>
      <c r="BE50" s="44" t="str">
        <f t="shared" si="219"/>
        <v>14,</v>
      </c>
      <c r="BF50" s="44" t="str">
        <f t="shared" si="220"/>
        <v/>
      </c>
      <c r="BG50" s="44" t="str">
        <f t="shared" si="221"/>
        <v>16,</v>
      </c>
      <c r="BH50" s="44" t="str">
        <f t="shared" si="222"/>
        <v>17,</v>
      </c>
      <c r="BI50" s="44" t="str">
        <f t="shared" si="223"/>
        <v/>
      </c>
      <c r="BJ50" s="44" t="str">
        <f t="shared" si="224"/>
        <v/>
      </c>
      <c r="BK50" s="44" t="str">
        <f t="shared" si="225"/>
        <v/>
      </c>
      <c r="BL50" s="44" t="str">
        <f t="shared" si="226"/>
        <v/>
      </c>
      <c r="BM50" s="44" t="str">
        <f t="shared" si="227"/>
        <v/>
      </c>
      <c r="BN50" s="44" t="str">
        <f t="shared" si="228"/>
        <v/>
      </c>
      <c r="BO50" s="44" t="str">
        <f t="shared" si="229"/>
        <v/>
      </c>
      <c r="BP50" s="44" t="str">
        <f t="shared" si="230"/>
        <v/>
      </c>
      <c r="BQ50" s="44" t="str">
        <f t="shared" si="231"/>
        <v/>
      </c>
      <c r="BR50" s="44" t="str">
        <f t="shared" si="232"/>
        <v/>
      </c>
      <c r="BS50" s="44" t="str">
        <f t="shared" si="233"/>
        <v/>
      </c>
      <c r="BT50" s="44" t="str">
        <f t="shared" si="234"/>
        <v/>
      </c>
      <c r="BU50" s="44" t="str">
        <f t="shared" si="235"/>
        <v/>
      </c>
      <c r="BV50" s="44" t="str">
        <f t="shared" si="236"/>
        <v/>
      </c>
      <c r="BW50" s="44" t="str">
        <f t="shared" si="237"/>
        <v/>
      </c>
      <c r="BX50" s="39">
        <f t="shared" si="238"/>
        <v>106514</v>
      </c>
      <c r="BY50" s="64" t="str">
        <f t="shared" si="239"/>
        <v>2, 5, 14, 16, 17</v>
      </c>
      <c r="BZ50" s="21">
        <f t="shared" si="240"/>
        <v>5</v>
      </c>
      <c r="CA50" s="3">
        <f t="shared" si="241"/>
        <v>14.126200000000001</v>
      </c>
    </row>
    <row r="51" spans="6:79">
      <c r="F51" s="90">
        <v>106520</v>
      </c>
      <c r="G51" s="6" t="str">
        <f t="shared" si="98"/>
        <v>00000000</v>
      </c>
      <c r="H51" s="6" t="str">
        <f t="shared" si="99"/>
        <v>00000001</v>
      </c>
      <c r="I51" s="6" t="str">
        <f t="shared" si="100"/>
        <v>10100000</v>
      </c>
      <c r="J51" s="6" t="str">
        <f t="shared" si="101"/>
        <v>00011000</v>
      </c>
      <c r="K51" s="94">
        <f t="shared" si="102"/>
        <v>0</v>
      </c>
      <c r="L51" s="94">
        <f t="shared" si="103"/>
        <v>0</v>
      </c>
      <c r="M51" s="94">
        <f t="shared" si="104"/>
        <v>0</v>
      </c>
      <c r="N51" s="94">
        <f t="shared" si="105"/>
        <v>1</v>
      </c>
      <c r="O51" s="94">
        <f t="shared" si="106"/>
        <v>1</v>
      </c>
      <c r="P51" s="94">
        <f t="shared" si="107"/>
        <v>0</v>
      </c>
      <c r="Q51" s="94">
        <f t="shared" si="108"/>
        <v>0</v>
      </c>
      <c r="R51" s="94">
        <f t="shared" si="109"/>
        <v>0</v>
      </c>
      <c r="S51" s="94">
        <f t="shared" si="110"/>
        <v>0</v>
      </c>
      <c r="T51" s="94">
        <f t="shared" si="111"/>
        <v>0</v>
      </c>
      <c r="U51" s="94">
        <f t="shared" si="112"/>
        <v>0</v>
      </c>
      <c r="V51" s="94">
        <f t="shared" si="113"/>
        <v>0</v>
      </c>
      <c r="W51" s="93">
        <f t="shared" si="114"/>
        <v>0</v>
      </c>
      <c r="X51" s="93">
        <f t="shared" si="115"/>
        <v>1</v>
      </c>
      <c r="Y51" s="93">
        <f t="shared" si="116"/>
        <v>0</v>
      </c>
      <c r="Z51" s="93">
        <f t="shared" si="117"/>
        <v>1</v>
      </c>
      <c r="AA51" s="93">
        <f t="shared" si="118"/>
        <v>1</v>
      </c>
      <c r="AB51" s="93">
        <f t="shared" si="119"/>
        <v>0</v>
      </c>
      <c r="AC51" s="93">
        <f t="shared" si="120"/>
        <v>0</v>
      </c>
      <c r="AD51" s="93">
        <f t="shared" si="121"/>
        <v>0</v>
      </c>
      <c r="AE51" s="93">
        <f t="shared" si="122"/>
        <v>0</v>
      </c>
      <c r="AF51" s="93">
        <f t="shared" si="123"/>
        <v>0</v>
      </c>
      <c r="AG51" s="93">
        <f t="shared" si="124"/>
        <v>0</v>
      </c>
      <c r="AH51" s="93">
        <f t="shared" si="125"/>
        <v>0</v>
      </c>
      <c r="AI51" s="93">
        <f t="shared" si="126"/>
        <v>0</v>
      </c>
      <c r="AJ51" s="93">
        <f t="shared" si="127"/>
        <v>0</v>
      </c>
      <c r="AK51" s="93">
        <f t="shared" si="128"/>
        <v>0</v>
      </c>
      <c r="AL51" s="93">
        <f t="shared" si="129"/>
        <v>0</v>
      </c>
      <c r="AM51" s="93">
        <f t="shared" si="130"/>
        <v>0</v>
      </c>
      <c r="AN51" s="93">
        <f t="shared" si="131"/>
        <v>0</v>
      </c>
      <c r="AO51" s="93">
        <f t="shared" si="132"/>
        <v>0</v>
      </c>
      <c r="AP51" s="93">
        <f t="shared" si="133"/>
        <v>0</v>
      </c>
      <c r="AQ51" s="95">
        <f t="shared" si="25"/>
        <v>106520</v>
      </c>
      <c r="AR51" s="44" t="str">
        <f t="shared" si="206"/>
        <v/>
      </c>
      <c r="AS51" s="44" t="str">
        <f t="shared" si="207"/>
        <v/>
      </c>
      <c r="AT51" s="44" t="str">
        <f t="shared" si="208"/>
        <v/>
      </c>
      <c r="AU51" s="44" t="str">
        <f t="shared" si="209"/>
        <v>4,</v>
      </c>
      <c r="AV51" s="44" t="str">
        <f t="shared" si="210"/>
        <v>5,</v>
      </c>
      <c r="AW51" s="44" t="str">
        <f t="shared" si="211"/>
        <v/>
      </c>
      <c r="AX51" s="44" t="str">
        <f t="shared" si="212"/>
        <v/>
      </c>
      <c r="AY51" s="44" t="str">
        <f t="shared" si="213"/>
        <v/>
      </c>
      <c r="AZ51" s="44" t="str">
        <f t="shared" si="214"/>
        <v/>
      </c>
      <c r="BA51" s="44" t="str">
        <f t="shared" si="215"/>
        <v/>
      </c>
      <c r="BB51" s="44" t="str">
        <f t="shared" si="216"/>
        <v/>
      </c>
      <c r="BC51" s="44" t="str">
        <f t="shared" si="217"/>
        <v/>
      </c>
      <c r="BD51" s="44" t="str">
        <f t="shared" si="218"/>
        <v/>
      </c>
      <c r="BE51" s="44" t="str">
        <f t="shared" si="219"/>
        <v>14,</v>
      </c>
      <c r="BF51" s="44" t="str">
        <f t="shared" si="220"/>
        <v/>
      </c>
      <c r="BG51" s="44" t="str">
        <f t="shared" si="221"/>
        <v>16,</v>
      </c>
      <c r="BH51" s="44" t="str">
        <f t="shared" si="222"/>
        <v>17,</v>
      </c>
      <c r="BI51" s="44" t="str">
        <f t="shared" si="223"/>
        <v/>
      </c>
      <c r="BJ51" s="44" t="str">
        <f t="shared" si="224"/>
        <v/>
      </c>
      <c r="BK51" s="44" t="str">
        <f t="shared" si="225"/>
        <v/>
      </c>
      <c r="BL51" s="44" t="str">
        <f t="shared" si="226"/>
        <v/>
      </c>
      <c r="BM51" s="44" t="str">
        <f t="shared" si="227"/>
        <v/>
      </c>
      <c r="BN51" s="44" t="str">
        <f t="shared" si="228"/>
        <v/>
      </c>
      <c r="BO51" s="44" t="str">
        <f t="shared" si="229"/>
        <v/>
      </c>
      <c r="BP51" s="44" t="str">
        <f t="shared" si="230"/>
        <v/>
      </c>
      <c r="BQ51" s="44" t="str">
        <f t="shared" si="231"/>
        <v/>
      </c>
      <c r="BR51" s="44" t="str">
        <f t="shared" si="232"/>
        <v/>
      </c>
      <c r="BS51" s="44" t="str">
        <f t="shared" si="233"/>
        <v/>
      </c>
      <c r="BT51" s="44" t="str">
        <f t="shared" si="234"/>
        <v/>
      </c>
      <c r="BU51" s="44" t="str">
        <f t="shared" si="235"/>
        <v/>
      </c>
      <c r="BV51" s="44" t="str">
        <f t="shared" si="236"/>
        <v/>
      </c>
      <c r="BW51" s="44" t="str">
        <f t="shared" si="237"/>
        <v/>
      </c>
      <c r="BX51" s="39">
        <f t="shared" si="238"/>
        <v>106520</v>
      </c>
      <c r="BY51" s="64" t="str">
        <f t="shared" si="239"/>
        <v>4, 5, 14, 16, 17</v>
      </c>
      <c r="BZ51" s="21">
        <f t="shared" si="240"/>
        <v>5</v>
      </c>
      <c r="CA51" s="3">
        <f t="shared" si="241"/>
        <v>14.1722</v>
      </c>
    </row>
    <row r="52" spans="6:79">
      <c r="F52" s="90">
        <v>106522</v>
      </c>
      <c r="G52" s="6" t="str">
        <f t="shared" si="98"/>
        <v>00000000</v>
      </c>
      <c r="H52" s="6" t="str">
        <f t="shared" si="99"/>
        <v>00000001</v>
      </c>
      <c r="I52" s="6" t="str">
        <f t="shared" si="100"/>
        <v>10100000</v>
      </c>
      <c r="J52" s="6" t="str">
        <f t="shared" si="101"/>
        <v>00011010</v>
      </c>
      <c r="K52" s="94">
        <f t="shared" si="102"/>
        <v>0</v>
      </c>
      <c r="L52" s="94">
        <f t="shared" si="103"/>
        <v>1</v>
      </c>
      <c r="M52" s="94">
        <f t="shared" si="104"/>
        <v>0</v>
      </c>
      <c r="N52" s="94">
        <f t="shared" si="105"/>
        <v>1</v>
      </c>
      <c r="O52" s="94">
        <f t="shared" si="106"/>
        <v>1</v>
      </c>
      <c r="P52" s="94">
        <f t="shared" si="107"/>
        <v>0</v>
      </c>
      <c r="Q52" s="94">
        <f t="shared" si="108"/>
        <v>0</v>
      </c>
      <c r="R52" s="94">
        <f t="shared" si="109"/>
        <v>0</v>
      </c>
      <c r="S52" s="94">
        <f t="shared" si="110"/>
        <v>0</v>
      </c>
      <c r="T52" s="94">
        <f t="shared" si="111"/>
        <v>0</v>
      </c>
      <c r="U52" s="94">
        <f t="shared" si="112"/>
        <v>0</v>
      </c>
      <c r="V52" s="94">
        <f t="shared" si="113"/>
        <v>0</v>
      </c>
      <c r="W52" s="93">
        <f t="shared" si="114"/>
        <v>0</v>
      </c>
      <c r="X52" s="93">
        <f t="shared" si="115"/>
        <v>1</v>
      </c>
      <c r="Y52" s="93">
        <f t="shared" si="116"/>
        <v>0</v>
      </c>
      <c r="Z52" s="93">
        <f t="shared" si="117"/>
        <v>1</v>
      </c>
      <c r="AA52" s="93">
        <f t="shared" si="118"/>
        <v>1</v>
      </c>
      <c r="AB52" s="93">
        <f t="shared" si="119"/>
        <v>0</v>
      </c>
      <c r="AC52" s="93">
        <f t="shared" si="120"/>
        <v>0</v>
      </c>
      <c r="AD52" s="93">
        <f t="shared" si="121"/>
        <v>0</v>
      </c>
      <c r="AE52" s="93">
        <f t="shared" si="122"/>
        <v>0</v>
      </c>
      <c r="AF52" s="93">
        <f t="shared" si="123"/>
        <v>0</v>
      </c>
      <c r="AG52" s="93">
        <f t="shared" si="124"/>
        <v>0</v>
      </c>
      <c r="AH52" s="93">
        <f t="shared" si="125"/>
        <v>0</v>
      </c>
      <c r="AI52" s="93">
        <f t="shared" si="126"/>
        <v>0</v>
      </c>
      <c r="AJ52" s="93">
        <f t="shared" si="127"/>
        <v>0</v>
      </c>
      <c r="AK52" s="93">
        <f t="shared" si="128"/>
        <v>0</v>
      </c>
      <c r="AL52" s="93">
        <f t="shared" si="129"/>
        <v>0</v>
      </c>
      <c r="AM52" s="93">
        <f t="shared" si="130"/>
        <v>0</v>
      </c>
      <c r="AN52" s="93">
        <f t="shared" si="131"/>
        <v>0</v>
      </c>
      <c r="AO52" s="93">
        <f t="shared" si="132"/>
        <v>0</v>
      </c>
      <c r="AP52" s="93">
        <f t="shared" si="133"/>
        <v>0</v>
      </c>
      <c r="AQ52" s="95">
        <f t="shared" si="25"/>
        <v>106522</v>
      </c>
      <c r="AR52" s="44" t="str">
        <f t="shared" si="206"/>
        <v/>
      </c>
      <c r="AS52" s="44" t="str">
        <f t="shared" si="207"/>
        <v>2,</v>
      </c>
      <c r="AT52" s="44" t="str">
        <f t="shared" si="208"/>
        <v/>
      </c>
      <c r="AU52" s="44" t="str">
        <f t="shared" si="209"/>
        <v>4,</v>
      </c>
      <c r="AV52" s="44" t="str">
        <f t="shared" si="210"/>
        <v>5,</v>
      </c>
      <c r="AW52" s="44" t="str">
        <f t="shared" si="211"/>
        <v/>
      </c>
      <c r="AX52" s="44" t="str">
        <f t="shared" si="212"/>
        <v/>
      </c>
      <c r="AY52" s="44" t="str">
        <f t="shared" si="213"/>
        <v/>
      </c>
      <c r="AZ52" s="44" t="str">
        <f t="shared" si="214"/>
        <v/>
      </c>
      <c r="BA52" s="44" t="str">
        <f t="shared" si="215"/>
        <v/>
      </c>
      <c r="BB52" s="44" t="str">
        <f t="shared" si="216"/>
        <v/>
      </c>
      <c r="BC52" s="44" t="str">
        <f t="shared" si="217"/>
        <v/>
      </c>
      <c r="BD52" s="44" t="str">
        <f t="shared" si="218"/>
        <v/>
      </c>
      <c r="BE52" s="44" t="str">
        <f t="shared" si="219"/>
        <v>14,</v>
      </c>
      <c r="BF52" s="44" t="str">
        <f t="shared" si="220"/>
        <v/>
      </c>
      <c r="BG52" s="44" t="str">
        <f t="shared" si="221"/>
        <v>16,</v>
      </c>
      <c r="BH52" s="44" t="str">
        <f t="shared" si="222"/>
        <v>17,</v>
      </c>
      <c r="BI52" s="44" t="str">
        <f t="shared" si="223"/>
        <v/>
      </c>
      <c r="BJ52" s="44" t="str">
        <f t="shared" si="224"/>
        <v/>
      </c>
      <c r="BK52" s="44" t="str">
        <f t="shared" si="225"/>
        <v/>
      </c>
      <c r="BL52" s="44" t="str">
        <f t="shared" si="226"/>
        <v/>
      </c>
      <c r="BM52" s="44" t="str">
        <f t="shared" si="227"/>
        <v/>
      </c>
      <c r="BN52" s="44" t="str">
        <f t="shared" si="228"/>
        <v/>
      </c>
      <c r="BO52" s="44" t="str">
        <f t="shared" si="229"/>
        <v/>
      </c>
      <c r="BP52" s="44" t="str">
        <f t="shared" si="230"/>
        <v/>
      </c>
      <c r="BQ52" s="44" t="str">
        <f t="shared" si="231"/>
        <v/>
      </c>
      <c r="BR52" s="44" t="str">
        <f t="shared" si="232"/>
        <v/>
      </c>
      <c r="BS52" s="44" t="str">
        <f t="shared" si="233"/>
        <v/>
      </c>
      <c r="BT52" s="44" t="str">
        <f t="shared" si="234"/>
        <v/>
      </c>
      <c r="BU52" s="44" t="str">
        <f t="shared" si="235"/>
        <v/>
      </c>
      <c r="BV52" s="44" t="str">
        <f t="shared" si="236"/>
        <v/>
      </c>
      <c r="BW52" s="44" t="str">
        <f t="shared" si="237"/>
        <v/>
      </c>
      <c r="BX52" s="39">
        <f t="shared" si="238"/>
        <v>106522</v>
      </c>
      <c r="BY52" s="64" t="str">
        <f t="shared" si="239"/>
        <v>2, 4, 5, 14, 16, 17</v>
      </c>
      <c r="BZ52" s="21">
        <f t="shared" si="240"/>
        <v>6</v>
      </c>
      <c r="CA52" s="3">
        <f t="shared" si="241"/>
        <v>14.5242</v>
      </c>
    </row>
    <row r="53" spans="6:79">
      <c r="F53" s="90">
        <v>106560</v>
      </c>
      <c r="G53" s="6" t="str">
        <f t="shared" si="98"/>
        <v>00000000</v>
      </c>
      <c r="H53" s="6" t="str">
        <f t="shared" si="99"/>
        <v>00000001</v>
      </c>
      <c r="I53" s="6" t="str">
        <f t="shared" si="100"/>
        <v>10100000</v>
      </c>
      <c r="J53" s="6" t="str">
        <f t="shared" si="101"/>
        <v>01000000</v>
      </c>
      <c r="K53" s="94">
        <f t="shared" si="102"/>
        <v>0</v>
      </c>
      <c r="L53" s="94">
        <f t="shared" si="103"/>
        <v>0</v>
      </c>
      <c r="M53" s="94">
        <f t="shared" si="104"/>
        <v>0</v>
      </c>
      <c r="N53" s="94">
        <f t="shared" si="105"/>
        <v>0</v>
      </c>
      <c r="O53" s="94">
        <f t="shared" si="106"/>
        <v>0</v>
      </c>
      <c r="P53" s="94">
        <f t="shared" si="107"/>
        <v>0</v>
      </c>
      <c r="Q53" s="94">
        <f t="shared" si="108"/>
        <v>1</v>
      </c>
      <c r="R53" s="94">
        <f t="shared" si="109"/>
        <v>0</v>
      </c>
      <c r="S53" s="94">
        <f t="shared" si="110"/>
        <v>0</v>
      </c>
      <c r="T53" s="94">
        <f t="shared" si="111"/>
        <v>0</v>
      </c>
      <c r="U53" s="94">
        <f t="shared" si="112"/>
        <v>0</v>
      </c>
      <c r="V53" s="94">
        <f t="shared" si="113"/>
        <v>0</v>
      </c>
      <c r="W53" s="93">
        <f t="shared" si="114"/>
        <v>0</v>
      </c>
      <c r="X53" s="93">
        <f t="shared" si="115"/>
        <v>1</v>
      </c>
      <c r="Y53" s="93">
        <f t="shared" si="116"/>
        <v>0</v>
      </c>
      <c r="Z53" s="93">
        <f t="shared" si="117"/>
        <v>1</v>
      </c>
      <c r="AA53" s="93">
        <f t="shared" si="118"/>
        <v>1</v>
      </c>
      <c r="AB53" s="93">
        <f t="shared" si="119"/>
        <v>0</v>
      </c>
      <c r="AC53" s="93">
        <f t="shared" si="120"/>
        <v>0</v>
      </c>
      <c r="AD53" s="93">
        <f t="shared" si="121"/>
        <v>0</v>
      </c>
      <c r="AE53" s="93">
        <f t="shared" si="122"/>
        <v>0</v>
      </c>
      <c r="AF53" s="93">
        <f t="shared" si="123"/>
        <v>0</v>
      </c>
      <c r="AG53" s="93">
        <f t="shared" si="124"/>
        <v>0</v>
      </c>
      <c r="AH53" s="93">
        <f t="shared" si="125"/>
        <v>0</v>
      </c>
      <c r="AI53" s="93">
        <f t="shared" si="126"/>
        <v>0</v>
      </c>
      <c r="AJ53" s="93">
        <f t="shared" si="127"/>
        <v>0</v>
      </c>
      <c r="AK53" s="93">
        <f t="shared" si="128"/>
        <v>0</v>
      </c>
      <c r="AL53" s="93">
        <f t="shared" si="129"/>
        <v>0</v>
      </c>
      <c r="AM53" s="93">
        <f t="shared" si="130"/>
        <v>0</v>
      </c>
      <c r="AN53" s="93">
        <f t="shared" si="131"/>
        <v>0</v>
      </c>
      <c r="AO53" s="93">
        <f t="shared" si="132"/>
        <v>0</v>
      </c>
      <c r="AP53" s="93">
        <f t="shared" si="133"/>
        <v>0</v>
      </c>
      <c r="AQ53" s="95">
        <f t="shared" si="25"/>
        <v>106560</v>
      </c>
      <c r="AR53" s="44" t="str">
        <f t="shared" si="206"/>
        <v/>
      </c>
      <c r="AS53" s="44" t="str">
        <f t="shared" si="207"/>
        <v/>
      </c>
      <c r="AT53" s="44" t="str">
        <f t="shared" si="208"/>
        <v/>
      </c>
      <c r="AU53" s="44" t="str">
        <f t="shared" si="209"/>
        <v/>
      </c>
      <c r="AV53" s="44" t="str">
        <f t="shared" si="210"/>
        <v/>
      </c>
      <c r="AW53" s="44" t="str">
        <f t="shared" si="211"/>
        <v/>
      </c>
      <c r="AX53" s="44" t="str">
        <f t="shared" si="212"/>
        <v>7,</v>
      </c>
      <c r="AY53" s="44" t="str">
        <f t="shared" si="213"/>
        <v/>
      </c>
      <c r="AZ53" s="44" t="str">
        <f t="shared" si="214"/>
        <v/>
      </c>
      <c r="BA53" s="44" t="str">
        <f t="shared" si="215"/>
        <v/>
      </c>
      <c r="BB53" s="44" t="str">
        <f t="shared" si="216"/>
        <v/>
      </c>
      <c r="BC53" s="44" t="str">
        <f t="shared" si="217"/>
        <v/>
      </c>
      <c r="BD53" s="44" t="str">
        <f t="shared" si="218"/>
        <v/>
      </c>
      <c r="BE53" s="44" t="str">
        <f t="shared" si="219"/>
        <v>14,</v>
      </c>
      <c r="BF53" s="44" t="str">
        <f t="shared" si="220"/>
        <v/>
      </c>
      <c r="BG53" s="44" t="str">
        <f t="shared" si="221"/>
        <v>16,</v>
      </c>
      <c r="BH53" s="44" t="str">
        <f t="shared" si="222"/>
        <v>17,</v>
      </c>
      <c r="BI53" s="44" t="str">
        <f t="shared" si="223"/>
        <v/>
      </c>
      <c r="BJ53" s="44" t="str">
        <f t="shared" si="224"/>
        <v/>
      </c>
      <c r="BK53" s="44" t="str">
        <f t="shared" si="225"/>
        <v/>
      </c>
      <c r="BL53" s="44" t="str">
        <f t="shared" si="226"/>
        <v/>
      </c>
      <c r="BM53" s="44" t="str">
        <f t="shared" si="227"/>
        <v/>
      </c>
      <c r="BN53" s="44" t="str">
        <f t="shared" si="228"/>
        <v/>
      </c>
      <c r="BO53" s="44" t="str">
        <f t="shared" si="229"/>
        <v/>
      </c>
      <c r="BP53" s="44" t="str">
        <f t="shared" si="230"/>
        <v/>
      </c>
      <c r="BQ53" s="44" t="str">
        <f t="shared" si="231"/>
        <v/>
      </c>
      <c r="BR53" s="44" t="str">
        <f t="shared" si="232"/>
        <v/>
      </c>
      <c r="BS53" s="44" t="str">
        <f t="shared" si="233"/>
        <v/>
      </c>
      <c r="BT53" s="44" t="str">
        <f t="shared" si="234"/>
        <v/>
      </c>
      <c r="BU53" s="44" t="str">
        <f t="shared" si="235"/>
        <v/>
      </c>
      <c r="BV53" s="44" t="str">
        <f t="shared" si="236"/>
        <v/>
      </c>
      <c r="BW53" s="44" t="str">
        <f t="shared" si="237"/>
        <v/>
      </c>
      <c r="BX53" s="39">
        <f t="shared" si="238"/>
        <v>106560</v>
      </c>
      <c r="BY53" s="64" t="str">
        <f t="shared" si="239"/>
        <v>7, 14, 16, 17</v>
      </c>
      <c r="BZ53" s="21">
        <f t="shared" si="240"/>
        <v>4</v>
      </c>
      <c r="CA53" s="3">
        <f t="shared" si="241"/>
        <v>13.8552</v>
      </c>
    </row>
    <row r="54" spans="6:79">
      <c r="F54" s="90">
        <v>106562</v>
      </c>
      <c r="G54" s="6" t="str">
        <f t="shared" si="98"/>
        <v>00000000</v>
      </c>
      <c r="H54" s="6" t="str">
        <f t="shared" si="99"/>
        <v>00000001</v>
      </c>
      <c r="I54" s="6" t="str">
        <f t="shared" si="100"/>
        <v>10100000</v>
      </c>
      <c r="J54" s="6" t="str">
        <f t="shared" si="101"/>
        <v>01000010</v>
      </c>
      <c r="K54" s="94">
        <f t="shared" si="102"/>
        <v>0</v>
      </c>
      <c r="L54" s="94">
        <f t="shared" si="103"/>
        <v>1</v>
      </c>
      <c r="M54" s="94">
        <f t="shared" si="104"/>
        <v>0</v>
      </c>
      <c r="N54" s="94">
        <f t="shared" si="105"/>
        <v>0</v>
      </c>
      <c r="O54" s="94">
        <f t="shared" si="106"/>
        <v>0</v>
      </c>
      <c r="P54" s="94">
        <f t="shared" si="107"/>
        <v>0</v>
      </c>
      <c r="Q54" s="94">
        <f t="shared" si="108"/>
        <v>1</v>
      </c>
      <c r="R54" s="94">
        <f t="shared" si="109"/>
        <v>0</v>
      </c>
      <c r="S54" s="94">
        <f t="shared" si="110"/>
        <v>0</v>
      </c>
      <c r="T54" s="94">
        <f t="shared" si="111"/>
        <v>0</v>
      </c>
      <c r="U54" s="94">
        <f t="shared" si="112"/>
        <v>0</v>
      </c>
      <c r="V54" s="94">
        <f t="shared" si="113"/>
        <v>0</v>
      </c>
      <c r="W54" s="93">
        <f t="shared" si="114"/>
        <v>0</v>
      </c>
      <c r="X54" s="93">
        <f t="shared" si="115"/>
        <v>1</v>
      </c>
      <c r="Y54" s="93">
        <f t="shared" si="116"/>
        <v>0</v>
      </c>
      <c r="Z54" s="93">
        <f t="shared" si="117"/>
        <v>1</v>
      </c>
      <c r="AA54" s="93">
        <f t="shared" si="118"/>
        <v>1</v>
      </c>
      <c r="AB54" s="93">
        <f t="shared" si="119"/>
        <v>0</v>
      </c>
      <c r="AC54" s="93">
        <f t="shared" si="120"/>
        <v>0</v>
      </c>
      <c r="AD54" s="93">
        <f t="shared" si="121"/>
        <v>0</v>
      </c>
      <c r="AE54" s="93">
        <f t="shared" si="122"/>
        <v>0</v>
      </c>
      <c r="AF54" s="93">
        <f t="shared" si="123"/>
        <v>0</v>
      </c>
      <c r="AG54" s="93">
        <f t="shared" si="124"/>
        <v>0</v>
      </c>
      <c r="AH54" s="93">
        <f t="shared" si="125"/>
        <v>0</v>
      </c>
      <c r="AI54" s="93">
        <f t="shared" si="126"/>
        <v>0</v>
      </c>
      <c r="AJ54" s="93">
        <f t="shared" si="127"/>
        <v>0</v>
      </c>
      <c r="AK54" s="93">
        <f t="shared" si="128"/>
        <v>0</v>
      </c>
      <c r="AL54" s="93">
        <f t="shared" si="129"/>
        <v>0</v>
      </c>
      <c r="AM54" s="93">
        <f t="shared" si="130"/>
        <v>0</v>
      </c>
      <c r="AN54" s="93">
        <f t="shared" si="131"/>
        <v>0</v>
      </c>
      <c r="AO54" s="93">
        <f t="shared" si="132"/>
        <v>0</v>
      </c>
      <c r="AP54" s="93">
        <f t="shared" si="133"/>
        <v>0</v>
      </c>
      <c r="AQ54" s="95">
        <f t="shared" si="25"/>
        <v>106562</v>
      </c>
      <c r="AR54" s="44" t="str">
        <f t="shared" si="206"/>
        <v/>
      </c>
      <c r="AS54" s="44" t="str">
        <f t="shared" si="207"/>
        <v>2,</v>
      </c>
      <c r="AT54" s="44" t="str">
        <f t="shared" si="208"/>
        <v/>
      </c>
      <c r="AU54" s="44" t="str">
        <f t="shared" si="209"/>
        <v/>
      </c>
      <c r="AV54" s="44" t="str">
        <f t="shared" si="210"/>
        <v/>
      </c>
      <c r="AW54" s="44" t="str">
        <f t="shared" si="211"/>
        <v/>
      </c>
      <c r="AX54" s="44" t="str">
        <f t="shared" si="212"/>
        <v>7,</v>
      </c>
      <c r="AY54" s="44" t="str">
        <f t="shared" si="213"/>
        <v/>
      </c>
      <c r="AZ54" s="44" t="str">
        <f t="shared" si="214"/>
        <v/>
      </c>
      <c r="BA54" s="44" t="str">
        <f t="shared" si="215"/>
        <v/>
      </c>
      <c r="BB54" s="44" t="str">
        <f t="shared" si="216"/>
        <v/>
      </c>
      <c r="BC54" s="44" t="str">
        <f t="shared" si="217"/>
        <v/>
      </c>
      <c r="BD54" s="44" t="str">
        <f t="shared" si="218"/>
        <v/>
      </c>
      <c r="BE54" s="44" t="str">
        <f t="shared" si="219"/>
        <v>14,</v>
      </c>
      <c r="BF54" s="44" t="str">
        <f t="shared" si="220"/>
        <v/>
      </c>
      <c r="BG54" s="44" t="str">
        <f t="shared" si="221"/>
        <v>16,</v>
      </c>
      <c r="BH54" s="44" t="str">
        <f t="shared" si="222"/>
        <v>17,</v>
      </c>
      <c r="BI54" s="44" t="str">
        <f t="shared" si="223"/>
        <v/>
      </c>
      <c r="BJ54" s="44" t="str">
        <f t="shared" si="224"/>
        <v/>
      </c>
      <c r="BK54" s="44" t="str">
        <f t="shared" si="225"/>
        <v/>
      </c>
      <c r="BL54" s="44" t="str">
        <f t="shared" si="226"/>
        <v/>
      </c>
      <c r="BM54" s="44" t="str">
        <f t="shared" si="227"/>
        <v/>
      </c>
      <c r="BN54" s="44" t="str">
        <f t="shared" si="228"/>
        <v/>
      </c>
      <c r="BO54" s="44" t="str">
        <f t="shared" si="229"/>
        <v/>
      </c>
      <c r="BP54" s="44" t="str">
        <f t="shared" si="230"/>
        <v/>
      </c>
      <c r="BQ54" s="44" t="str">
        <f t="shared" si="231"/>
        <v/>
      </c>
      <c r="BR54" s="44" t="str">
        <f t="shared" si="232"/>
        <v/>
      </c>
      <c r="BS54" s="44" t="str">
        <f t="shared" si="233"/>
        <v/>
      </c>
      <c r="BT54" s="44" t="str">
        <f t="shared" si="234"/>
        <v/>
      </c>
      <c r="BU54" s="44" t="str">
        <f t="shared" si="235"/>
        <v/>
      </c>
      <c r="BV54" s="44" t="str">
        <f t="shared" si="236"/>
        <v/>
      </c>
      <c r="BW54" s="44" t="str">
        <f t="shared" si="237"/>
        <v/>
      </c>
      <c r="BX54" s="39">
        <f t="shared" si="238"/>
        <v>106562</v>
      </c>
      <c r="BY54" s="64" t="str">
        <f t="shared" si="239"/>
        <v>2, 7, 14, 16, 17</v>
      </c>
      <c r="BZ54" s="21">
        <f t="shared" si="240"/>
        <v>5</v>
      </c>
      <c r="CA54" s="3">
        <f t="shared" si="241"/>
        <v>14.2072</v>
      </c>
    </row>
    <row r="55" spans="6:79">
      <c r="F55" s="90">
        <v>106568</v>
      </c>
      <c r="G55" s="6" t="str">
        <f t="shared" si="98"/>
        <v>00000000</v>
      </c>
      <c r="H55" s="6" t="str">
        <f t="shared" si="99"/>
        <v>00000001</v>
      </c>
      <c r="I55" s="6" t="str">
        <f t="shared" si="100"/>
        <v>10100000</v>
      </c>
      <c r="J55" s="6" t="str">
        <f t="shared" si="101"/>
        <v>01001000</v>
      </c>
      <c r="K55" s="94">
        <f t="shared" si="102"/>
        <v>0</v>
      </c>
      <c r="L55" s="94">
        <f t="shared" si="103"/>
        <v>0</v>
      </c>
      <c r="M55" s="94">
        <f t="shared" si="104"/>
        <v>0</v>
      </c>
      <c r="N55" s="94">
        <f t="shared" si="105"/>
        <v>1</v>
      </c>
      <c r="O55" s="94">
        <f t="shared" si="106"/>
        <v>0</v>
      </c>
      <c r="P55" s="94">
        <f t="shared" si="107"/>
        <v>0</v>
      </c>
      <c r="Q55" s="94">
        <f t="shared" si="108"/>
        <v>1</v>
      </c>
      <c r="R55" s="94">
        <f t="shared" si="109"/>
        <v>0</v>
      </c>
      <c r="S55" s="94">
        <f t="shared" si="110"/>
        <v>0</v>
      </c>
      <c r="T55" s="94">
        <f t="shared" si="111"/>
        <v>0</v>
      </c>
      <c r="U55" s="94">
        <f t="shared" si="112"/>
        <v>0</v>
      </c>
      <c r="V55" s="94">
        <f t="shared" si="113"/>
        <v>0</v>
      </c>
      <c r="W55" s="93">
        <f t="shared" si="114"/>
        <v>0</v>
      </c>
      <c r="X55" s="93">
        <f t="shared" si="115"/>
        <v>1</v>
      </c>
      <c r="Y55" s="93">
        <f t="shared" si="116"/>
        <v>0</v>
      </c>
      <c r="Z55" s="93">
        <f t="shared" si="117"/>
        <v>1</v>
      </c>
      <c r="AA55" s="93">
        <f t="shared" si="118"/>
        <v>1</v>
      </c>
      <c r="AB55" s="93">
        <f t="shared" si="119"/>
        <v>0</v>
      </c>
      <c r="AC55" s="93">
        <f t="shared" si="120"/>
        <v>0</v>
      </c>
      <c r="AD55" s="93">
        <f t="shared" si="121"/>
        <v>0</v>
      </c>
      <c r="AE55" s="93">
        <f t="shared" si="122"/>
        <v>0</v>
      </c>
      <c r="AF55" s="93">
        <f t="shared" si="123"/>
        <v>0</v>
      </c>
      <c r="AG55" s="93">
        <f t="shared" si="124"/>
        <v>0</v>
      </c>
      <c r="AH55" s="93">
        <f t="shared" si="125"/>
        <v>0</v>
      </c>
      <c r="AI55" s="93">
        <f t="shared" si="126"/>
        <v>0</v>
      </c>
      <c r="AJ55" s="93">
        <f t="shared" si="127"/>
        <v>0</v>
      </c>
      <c r="AK55" s="93">
        <f t="shared" si="128"/>
        <v>0</v>
      </c>
      <c r="AL55" s="93">
        <f t="shared" si="129"/>
        <v>0</v>
      </c>
      <c r="AM55" s="93">
        <f t="shared" si="130"/>
        <v>0</v>
      </c>
      <c r="AN55" s="93">
        <f t="shared" si="131"/>
        <v>0</v>
      </c>
      <c r="AO55" s="93">
        <f t="shared" si="132"/>
        <v>0</v>
      </c>
      <c r="AP55" s="93">
        <f t="shared" si="133"/>
        <v>0</v>
      </c>
      <c r="AQ55" s="95">
        <f t="shared" si="25"/>
        <v>106568</v>
      </c>
      <c r="AR55" s="44" t="str">
        <f t="shared" si="206"/>
        <v/>
      </c>
      <c r="AS55" s="44" t="str">
        <f t="shared" si="207"/>
        <v/>
      </c>
      <c r="AT55" s="44" t="str">
        <f t="shared" si="208"/>
        <v/>
      </c>
      <c r="AU55" s="44" t="str">
        <f t="shared" si="209"/>
        <v>4,</v>
      </c>
      <c r="AV55" s="44" t="str">
        <f t="shared" si="210"/>
        <v/>
      </c>
      <c r="AW55" s="44" t="str">
        <f t="shared" si="211"/>
        <v/>
      </c>
      <c r="AX55" s="44" t="str">
        <f t="shared" si="212"/>
        <v>7,</v>
      </c>
      <c r="AY55" s="44" t="str">
        <f t="shared" si="213"/>
        <v/>
      </c>
      <c r="AZ55" s="44" t="str">
        <f t="shared" si="214"/>
        <v/>
      </c>
      <c r="BA55" s="44" t="str">
        <f t="shared" si="215"/>
        <v/>
      </c>
      <c r="BB55" s="44" t="str">
        <f t="shared" si="216"/>
        <v/>
      </c>
      <c r="BC55" s="44" t="str">
        <f t="shared" si="217"/>
        <v/>
      </c>
      <c r="BD55" s="44" t="str">
        <f t="shared" si="218"/>
        <v/>
      </c>
      <c r="BE55" s="44" t="str">
        <f t="shared" si="219"/>
        <v>14,</v>
      </c>
      <c r="BF55" s="44" t="str">
        <f t="shared" si="220"/>
        <v/>
      </c>
      <c r="BG55" s="44" t="str">
        <f t="shared" si="221"/>
        <v>16,</v>
      </c>
      <c r="BH55" s="44" t="str">
        <f t="shared" si="222"/>
        <v>17,</v>
      </c>
      <c r="BI55" s="44" t="str">
        <f t="shared" si="223"/>
        <v/>
      </c>
      <c r="BJ55" s="44" t="str">
        <f t="shared" si="224"/>
        <v/>
      </c>
      <c r="BK55" s="44" t="str">
        <f t="shared" si="225"/>
        <v/>
      </c>
      <c r="BL55" s="44" t="str">
        <f t="shared" si="226"/>
        <v/>
      </c>
      <c r="BM55" s="44" t="str">
        <f t="shared" si="227"/>
        <v/>
      </c>
      <c r="BN55" s="44" t="str">
        <f t="shared" si="228"/>
        <v/>
      </c>
      <c r="BO55" s="44" t="str">
        <f t="shared" si="229"/>
        <v/>
      </c>
      <c r="BP55" s="44" t="str">
        <f t="shared" si="230"/>
        <v/>
      </c>
      <c r="BQ55" s="44" t="str">
        <f t="shared" si="231"/>
        <v/>
      </c>
      <c r="BR55" s="44" t="str">
        <f t="shared" si="232"/>
        <v/>
      </c>
      <c r="BS55" s="44" t="str">
        <f t="shared" si="233"/>
        <v/>
      </c>
      <c r="BT55" s="44" t="str">
        <f t="shared" si="234"/>
        <v/>
      </c>
      <c r="BU55" s="44" t="str">
        <f t="shared" si="235"/>
        <v/>
      </c>
      <c r="BV55" s="44" t="str">
        <f t="shared" si="236"/>
        <v/>
      </c>
      <c r="BW55" s="44" t="str">
        <f t="shared" si="237"/>
        <v/>
      </c>
      <c r="BX55" s="39">
        <f t="shared" si="238"/>
        <v>106568</v>
      </c>
      <c r="BY55" s="64" t="str">
        <f t="shared" si="239"/>
        <v>4, 7, 14, 16, 17</v>
      </c>
      <c r="BZ55" s="21">
        <f t="shared" si="240"/>
        <v>5</v>
      </c>
      <c r="CA55" s="3">
        <f t="shared" si="241"/>
        <v>14.2532</v>
      </c>
    </row>
    <row r="56" spans="6:79">
      <c r="F56" s="90">
        <v>106570</v>
      </c>
      <c r="G56" s="6" t="str">
        <f t="shared" si="98"/>
        <v>00000000</v>
      </c>
      <c r="H56" s="6" t="str">
        <f t="shared" si="99"/>
        <v>00000001</v>
      </c>
      <c r="I56" s="6" t="str">
        <f t="shared" si="100"/>
        <v>10100000</v>
      </c>
      <c r="J56" s="6" t="str">
        <f t="shared" si="101"/>
        <v>01001010</v>
      </c>
      <c r="K56" s="94">
        <f t="shared" si="102"/>
        <v>0</v>
      </c>
      <c r="L56" s="94">
        <f t="shared" si="103"/>
        <v>1</v>
      </c>
      <c r="M56" s="94">
        <f t="shared" si="104"/>
        <v>0</v>
      </c>
      <c r="N56" s="94">
        <f t="shared" si="105"/>
        <v>1</v>
      </c>
      <c r="O56" s="94">
        <f t="shared" si="106"/>
        <v>0</v>
      </c>
      <c r="P56" s="94">
        <f t="shared" si="107"/>
        <v>0</v>
      </c>
      <c r="Q56" s="94">
        <f t="shared" si="108"/>
        <v>1</v>
      </c>
      <c r="R56" s="94">
        <f t="shared" si="109"/>
        <v>0</v>
      </c>
      <c r="S56" s="94">
        <f t="shared" si="110"/>
        <v>0</v>
      </c>
      <c r="T56" s="94">
        <f t="shared" si="111"/>
        <v>0</v>
      </c>
      <c r="U56" s="94">
        <f t="shared" si="112"/>
        <v>0</v>
      </c>
      <c r="V56" s="94">
        <f t="shared" si="113"/>
        <v>0</v>
      </c>
      <c r="W56" s="93">
        <f t="shared" si="114"/>
        <v>0</v>
      </c>
      <c r="X56" s="93">
        <f t="shared" si="115"/>
        <v>1</v>
      </c>
      <c r="Y56" s="93">
        <f t="shared" si="116"/>
        <v>0</v>
      </c>
      <c r="Z56" s="93">
        <f t="shared" si="117"/>
        <v>1</v>
      </c>
      <c r="AA56" s="93">
        <f t="shared" si="118"/>
        <v>1</v>
      </c>
      <c r="AB56" s="93">
        <f t="shared" si="119"/>
        <v>0</v>
      </c>
      <c r="AC56" s="93">
        <f t="shared" si="120"/>
        <v>0</v>
      </c>
      <c r="AD56" s="93">
        <f t="shared" si="121"/>
        <v>0</v>
      </c>
      <c r="AE56" s="93">
        <f t="shared" si="122"/>
        <v>0</v>
      </c>
      <c r="AF56" s="93">
        <f t="shared" si="123"/>
        <v>0</v>
      </c>
      <c r="AG56" s="93">
        <f t="shared" si="124"/>
        <v>0</v>
      </c>
      <c r="AH56" s="93">
        <f t="shared" si="125"/>
        <v>0</v>
      </c>
      <c r="AI56" s="93">
        <f t="shared" si="126"/>
        <v>0</v>
      </c>
      <c r="AJ56" s="93">
        <f t="shared" si="127"/>
        <v>0</v>
      </c>
      <c r="AK56" s="93">
        <f t="shared" si="128"/>
        <v>0</v>
      </c>
      <c r="AL56" s="93">
        <f t="shared" si="129"/>
        <v>0</v>
      </c>
      <c r="AM56" s="93">
        <f t="shared" si="130"/>
        <v>0</v>
      </c>
      <c r="AN56" s="93">
        <f t="shared" si="131"/>
        <v>0</v>
      </c>
      <c r="AO56" s="93">
        <f t="shared" si="132"/>
        <v>0</v>
      </c>
      <c r="AP56" s="93">
        <f t="shared" si="133"/>
        <v>0</v>
      </c>
      <c r="AQ56" s="95">
        <f t="shared" si="25"/>
        <v>106570</v>
      </c>
      <c r="AR56" s="44" t="str">
        <f t="shared" si="206"/>
        <v/>
      </c>
      <c r="AS56" s="44" t="str">
        <f t="shared" si="207"/>
        <v>2,</v>
      </c>
      <c r="AT56" s="44" t="str">
        <f t="shared" si="208"/>
        <v/>
      </c>
      <c r="AU56" s="44" t="str">
        <f t="shared" si="209"/>
        <v>4,</v>
      </c>
      <c r="AV56" s="44" t="str">
        <f t="shared" si="210"/>
        <v/>
      </c>
      <c r="AW56" s="44" t="str">
        <f t="shared" si="211"/>
        <v/>
      </c>
      <c r="AX56" s="44" t="str">
        <f t="shared" si="212"/>
        <v>7,</v>
      </c>
      <c r="AY56" s="44" t="str">
        <f t="shared" si="213"/>
        <v/>
      </c>
      <c r="AZ56" s="44" t="str">
        <f t="shared" si="214"/>
        <v/>
      </c>
      <c r="BA56" s="44" t="str">
        <f t="shared" si="215"/>
        <v/>
      </c>
      <c r="BB56" s="44" t="str">
        <f t="shared" si="216"/>
        <v/>
      </c>
      <c r="BC56" s="44" t="str">
        <f t="shared" si="217"/>
        <v/>
      </c>
      <c r="BD56" s="44" t="str">
        <f t="shared" si="218"/>
        <v/>
      </c>
      <c r="BE56" s="44" t="str">
        <f t="shared" si="219"/>
        <v>14,</v>
      </c>
      <c r="BF56" s="44" t="str">
        <f t="shared" si="220"/>
        <v/>
      </c>
      <c r="BG56" s="44" t="str">
        <f t="shared" si="221"/>
        <v>16,</v>
      </c>
      <c r="BH56" s="44" t="str">
        <f t="shared" si="222"/>
        <v>17,</v>
      </c>
      <c r="BI56" s="44" t="str">
        <f t="shared" si="223"/>
        <v/>
      </c>
      <c r="BJ56" s="44" t="str">
        <f t="shared" si="224"/>
        <v/>
      </c>
      <c r="BK56" s="44" t="str">
        <f t="shared" si="225"/>
        <v/>
      </c>
      <c r="BL56" s="44" t="str">
        <f t="shared" si="226"/>
        <v/>
      </c>
      <c r="BM56" s="44" t="str">
        <f t="shared" si="227"/>
        <v/>
      </c>
      <c r="BN56" s="44" t="str">
        <f t="shared" si="228"/>
        <v/>
      </c>
      <c r="BO56" s="44" t="str">
        <f t="shared" si="229"/>
        <v/>
      </c>
      <c r="BP56" s="44" t="str">
        <f t="shared" si="230"/>
        <v/>
      </c>
      <c r="BQ56" s="44" t="str">
        <f t="shared" si="231"/>
        <v/>
      </c>
      <c r="BR56" s="44" t="str">
        <f t="shared" si="232"/>
        <v/>
      </c>
      <c r="BS56" s="44" t="str">
        <f t="shared" si="233"/>
        <v/>
      </c>
      <c r="BT56" s="44" t="str">
        <f t="shared" si="234"/>
        <v/>
      </c>
      <c r="BU56" s="44" t="str">
        <f t="shared" si="235"/>
        <v/>
      </c>
      <c r="BV56" s="44" t="str">
        <f t="shared" si="236"/>
        <v/>
      </c>
      <c r="BW56" s="44" t="str">
        <f t="shared" si="237"/>
        <v/>
      </c>
      <c r="BX56" s="39">
        <f t="shared" si="238"/>
        <v>106570</v>
      </c>
      <c r="BY56" s="64" t="str">
        <f t="shared" si="239"/>
        <v>2, 4, 7, 14, 16, 17</v>
      </c>
      <c r="BZ56" s="21">
        <f t="shared" si="240"/>
        <v>6</v>
      </c>
      <c r="CA56" s="3">
        <f t="shared" si="241"/>
        <v>14.6052</v>
      </c>
    </row>
    <row r="57" spans="6:79">
      <c r="F57" s="90">
        <v>106576</v>
      </c>
      <c r="G57" s="6" t="str">
        <f t="shared" si="98"/>
        <v>00000000</v>
      </c>
      <c r="H57" s="6" t="str">
        <f t="shared" si="99"/>
        <v>00000001</v>
      </c>
      <c r="I57" s="6" t="str">
        <f t="shared" si="100"/>
        <v>10100000</v>
      </c>
      <c r="J57" s="6" t="str">
        <f t="shared" si="101"/>
        <v>01010000</v>
      </c>
      <c r="K57" s="94">
        <f t="shared" si="102"/>
        <v>0</v>
      </c>
      <c r="L57" s="94">
        <f t="shared" si="103"/>
        <v>0</v>
      </c>
      <c r="M57" s="94">
        <f t="shared" si="104"/>
        <v>0</v>
      </c>
      <c r="N57" s="94">
        <f t="shared" si="105"/>
        <v>0</v>
      </c>
      <c r="O57" s="94">
        <f t="shared" si="106"/>
        <v>1</v>
      </c>
      <c r="P57" s="94">
        <f t="shared" si="107"/>
        <v>0</v>
      </c>
      <c r="Q57" s="94">
        <f t="shared" si="108"/>
        <v>1</v>
      </c>
      <c r="R57" s="94">
        <f t="shared" si="109"/>
        <v>0</v>
      </c>
      <c r="S57" s="94">
        <f t="shared" si="110"/>
        <v>0</v>
      </c>
      <c r="T57" s="94">
        <f t="shared" si="111"/>
        <v>0</v>
      </c>
      <c r="U57" s="94">
        <f t="shared" si="112"/>
        <v>0</v>
      </c>
      <c r="V57" s="94">
        <f t="shared" si="113"/>
        <v>0</v>
      </c>
      <c r="W57" s="93">
        <f t="shared" si="114"/>
        <v>0</v>
      </c>
      <c r="X57" s="93">
        <f t="shared" si="115"/>
        <v>1</v>
      </c>
      <c r="Y57" s="93">
        <f t="shared" si="116"/>
        <v>0</v>
      </c>
      <c r="Z57" s="93">
        <f t="shared" si="117"/>
        <v>1</v>
      </c>
      <c r="AA57" s="93">
        <f t="shared" si="118"/>
        <v>1</v>
      </c>
      <c r="AB57" s="93">
        <f t="shared" si="119"/>
        <v>0</v>
      </c>
      <c r="AC57" s="93">
        <f t="shared" si="120"/>
        <v>0</v>
      </c>
      <c r="AD57" s="93">
        <f t="shared" si="121"/>
        <v>0</v>
      </c>
      <c r="AE57" s="93">
        <f t="shared" si="122"/>
        <v>0</v>
      </c>
      <c r="AF57" s="93">
        <f t="shared" si="123"/>
        <v>0</v>
      </c>
      <c r="AG57" s="93">
        <f t="shared" si="124"/>
        <v>0</v>
      </c>
      <c r="AH57" s="93">
        <f t="shared" si="125"/>
        <v>0</v>
      </c>
      <c r="AI57" s="93">
        <f t="shared" si="126"/>
        <v>0</v>
      </c>
      <c r="AJ57" s="93">
        <f t="shared" si="127"/>
        <v>0</v>
      </c>
      <c r="AK57" s="93">
        <f t="shared" si="128"/>
        <v>0</v>
      </c>
      <c r="AL57" s="93">
        <f t="shared" si="129"/>
        <v>0</v>
      </c>
      <c r="AM57" s="93">
        <f t="shared" si="130"/>
        <v>0</v>
      </c>
      <c r="AN57" s="93">
        <f t="shared" si="131"/>
        <v>0</v>
      </c>
      <c r="AO57" s="93">
        <f t="shared" si="132"/>
        <v>0</v>
      </c>
      <c r="AP57" s="93">
        <f t="shared" si="133"/>
        <v>0</v>
      </c>
      <c r="AQ57" s="95">
        <f t="shared" si="25"/>
        <v>106576</v>
      </c>
      <c r="AR57" s="44" t="str">
        <f t="shared" si="206"/>
        <v/>
      </c>
      <c r="AS57" s="44" t="str">
        <f t="shared" si="207"/>
        <v/>
      </c>
      <c r="AT57" s="44" t="str">
        <f t="shared" si="208"/>
        <v/>
      </c>
      <c r="AU57" s="44" t="str">
        <f t="shared" si="209"/>
        <v/>
      </c>
      <c r="AV57" s="44" t="str">
        <f t="shared" si="210"/>
        <v>5,</v>
      </c>
      <c r="AW57" s="44" t="str">
        <f t="shared" si="211"/>
        <v/>
      </c>
      <c r="AX57" s="44" t="str">
        <f t="shared" si="212"/>
        <v>7,</v>
      </c>
      <c r="AY57" s="44" t="str">
        <f t="shared" si="213"/>
        <v/>
      </c>
      <c r="AZ57" s="44" t="str">
        <f t="shared" si="214"/>
        <v/>
      </c>
      <c r="BA57" s="44" t="str">
        <f t="shared" si="215"/>
        <v/>
      </c>
      <c r="BB57" s="44" t="str">
        <f t="shared" si="216"/>
        <v/>
      </c>
      <c r="BC57" s="44" t="str">
        <f t="shared" si="217"/>
        <v/>
      </c>
      <c r="BD57" s="44" t="str">
        <f t="shared" si="218"/>
        <v/>
      </c>
      <c r="BE57" s="44" t="str">
        <f t="shared" si="219"/>
        <v>14,</v>
      </c>
      <c r="BF57" s="44" t="str">
        <f t="shared" si="220"/>
        <v/>
      </c>
      <c r="BG57" s="44" t="str">
        <f t="shared" si="221"/>
        <v>16,</v>
      </c>
      <c r="BH57" s="44" t="str">
        <f t="shared" si="222"/>
        <v>17,</v>
      </c>
      <c r="BI57" s="44" t="str">
        <f t="shared" si="223"/>
        <v/>
      </c>
      <c r="BJ57" s="44" t="str">
        <f t="shared" si="224"/>
        <v/>
      </c>
      <c r="BK57" s="44" t="str">
        <f t="shared" si="225"/>
        <v/>
      </c>
      <c r="BL57" s="44" t="str">
        <f t="shared" si="226"/>
        <v/>
      </c>
      <c r="BM57" s="44" t="str">
        <f t="shared" si="227"/>
        <v/>
      </c>
      <c r="BN57" s="44" t="str">
        <f t="shared" si="228"/>
        <v/>
      </c>
      <c r="BO57" s="44" t="str">
        <f t="shared" si="229"/>
        <v/>
      </c>
      <c r="BP57" s="44" t="str">
        <f t="shared" si="230"/>
        <v/>
      </c>
      <c r="BQ57" s="44" t="str">
        <f t="shared" si="231"/>
        <v/>
      </c>
      <c r="BR57" s="44" t="str">
        <f t="shared" si="232"/>
        <v/>
      </c>
      <c r="BS57" s="44" t="str">
        <f t="shared" si="233"/>
        <v/>
      </c>
      <c r="BT57" s="44" t="str">
        <f t="shared" si="234"/>
        <v/>
      </c>
      <c r="BU57" s="44" t="str">
        <f t="shared" si="235"/>
        <v/>
      </c>
      <c r="BV57" s="44" t="str">
        <f t="shared" si="236"/>
        <v/>
      </c>
      <c r="BW57" s="44" t="str">
        <f t="shared" si="237"/>
        <v/>
      </c>
      <c r="BX57" s="39">
        <f t="shared" si="238"/>
        <v>106576</v>
      </c>
      <c r="BY57" s="64" t="str">
        <f t="shared" si="239"/>
        <v>5, 7, 14, 16, 17</v>
      </c>
      <c r="BZ57" s="21">
        <f t="shared" si="240"/>
        <v>5</v>
      </c>
      <c r="CA57" s="3">
        <f t="shared" si="241"/>
        <v>14.2622</v>
      </c>
    </row>
    <row r="58" spans="6:79">
      <c r="F58" s="90">
        <v>106578</v>
      </c>
      <c r="G58" s="6" t="str">
        <f t="shared" si="98"/>
        <v>00000000</v>
      </c>
      <c r="H58" s="6" t="str">
        <f t="shared" si="99"/>
        <v>00000001</v>
      </c>
      <c r="I58" s="6" t="str">
        <f t="shared" si="100"/>
        <v>10100000</v>
      </c>
      <c r="J58" s="6" t="str">
        <f t="shared" si="101"/>
        <v>01010010</v>
      </c>
      <c r="K58" s="94">
        <f t="shared" si="102"/>
        <v>0</v>
      </c>
      <c r="L58" s="94">
        <f t="shared" si="103"/>
        <v>1</v>
      </c>
      <c r="M58" s="94">
        <f t="shared" si="104"/>
        <v>0</v>
      </c>
      <c r="N58" s="94">
        <f t="shared" si="105"/>
        <v>0</v>
      </c>
      <c r="O58" s="94">
        <f t="shared" si="106"/>
        <v>1</v>
      </c>
      <c r="P58" s="94">
        <f t="shared" si="107"/>
        <v>0</v>
      </c>
      <c r="Q58" s="94">
        <f t="shared" si="108"/>
        <v>1</v>
      </c>
      <c r="R58" s="94">
        <f t="shared" si="109"/>
        <v>0</v>
      </c>
      <c r="S58" s="94">
        <f t="shared" si="110"/>
        <v>0</v>
      </c>
      <c r="T58" s="94">
        <f t="shared" si="111"/>
        <v>0</v>
      </c>
      <c r="U58" s="94">
        <f t="shared" si="112"/>
        <v>0</v>
      </c>
      <c r="V58" s="94">
        <f t="shared" si="113"/>
        <v>0</v>
      </c>
      <c r="W58" s="93">
        <f t="shared" si="114"/>
        <v>0</v>
      </c>
      <c r="X58" s="93">
        <f t="shared" si="115"/>
        <v>1</v>
      </c>
      <c r="Y58" s="93">
        <f t="shared" si="116"/>
        <v>0</v>
      </c>
      <c r="Z58" s="93">
        <f t="shared" si="117"/>
        <v>1</v>
      </c>
      <c r="AA58" s="93">
        <f t="shared" si="118"/>
        <v>1</v>
      </c>
      <c r="AB58" s="93">
        <f t="shared" si="119"/>
        <v>0</v>
      </c>
      <c r="AC58" s="93">
        <f t="shared" si="120"/>
        <v>0</v>
      </c>
      <c r="AD58" s="93">
        <f t="shared" si="121"/>
        <v>0</v>
      </c>
      <c r="AE58" s="93">
        <f t="shared" si="122"/>
        <v>0</v>
      </c>
      <c r="AF58" s="93">
        <f t="shared" si="123"/>
        <v>0</v>
      </c>
      <c r="AG58" s="93">
        <f t="shared" si="124"/>
        <v>0</v>
      </c>
      <c r="AH58" s="93">
        <f t="shared" si="125"/>
        <v>0</v>
      </c>
      <c r="AI58" s="93">
        <f t="shared" si="126"/>
        <v>0</v>
      </c>
      <c r="AJ58" s="93">
        <f t="shared" si="127"/>
        <v>0</v>
      </c>
      <c r="AK58" s="93">
        <f t="shared" si="128"/>
        <v>0</v>
      </c>
      <c r="AL58" s="93">
        <f t="shared" si="129"/>
        <v>0</v>
      </c>
      <c r="AM58" s="93">
        <f t="shared" si="130"/>
        <v>0</v>
      </c>
      <c r="AN58" s="93">
        <f t="shared" si="131"/>
        <v>0</v>
      </c>
      <c r="AO58" s="93">
        <f t="shared" si="132"/>
        <v>0</v>
      </c>
      <c r="AP58" s="93">
        <f t="shared" si="133"/>
        <v>0</v>
      </c>
      <c r="AQ58" s="95">
        <f t="shared" si="25"/>
        <v>106578</v>
      </c>
      <c r="AR58" s="44" t="str">
        <f t="shared" si="206"/>
        <v/>
      </c>
      <c r="AS58" s="44" t="str">
        <f t="shared" si="207"/>
        <v>2,</v>
      </c>
      <c r="AT58" s="44" t="str">
        <f t="shared" si="208"/>
        <v/>
      </c>
      <c r="AU58" s="44" t="str">
        <f t="shared" si="209"/>
        <v/>
      </c>
      <c r="AV58" s="44" t="str">
        <f t="shared" si="210"/>
        <v>5,</v>
      </c>
      <c r="AW58" s="44" t="str">
        <f t="shared" si="211"/>
        <v/>
      </c>
      <c r="AX58" s="44" t="str">
        <f t="shared" si="212"/>
        <v>7,</v>
      </c>
      <c r="AY58" s="44" t="str">
        <f t="shared" si="213"/>
        <v/>
      </c>
      <c r="AZ58" s="44" t="str">
        <f t="shared" si="214"/>
        <v/>
      </c>
      <c r="BA58" s="44" t="str">
        <f t="shared" si="215"/>
        <v/>
      </c>
      <c r="BB58" s="44" t="str">
        <f t="shared" si="216"/>
        <v/>
      </c>
      <c r="BC58" s="44" t="str">
        <f t="shared" si="217"/>
        <v/>
      </c>
      <c r="BD58" s="44" t="str">
        <f t="shared" si="218"/>
        <v/>
      </c>
      <c r="BE58" s="44" t="str">
        <f t="shared" si="219"/>
        <v>14,</v>
      </c>
      <c r="BF58" s="44" t="str">
        <f t="shared" si="220"/>
        <v/>
      </c>
      <c r="BG58" s="44" t="str">
        <f t="shared" si="221"/>
        <v>16,</v>
      </c>
      <c r="BH58" s="44" t="str">
        <f t="shared" si="222"/>
        <v>17,</v>
      </c>
      <c r="BI58" s="44" t="str">
        <f t="shared" si="223"/>
        <v/>
      </c>
      <c r="BJ58" s="44" t="str">
        <f t="shared" si="224"/>
        <v/>
      </c>
      <c r="BK58" s="44" t="str">
        <f t="shared" si="225"/>
        <v/>
      </c>
      <c r="BL58" s="44" t="str">
        <f t="shared" si="226"/>
        <v/>
      </c>
      <c r="BM58" s="44" t="str">
        <f t="shared" si="227"/>
        <v/>
      </c>
      <c r="BN58" s="44" t="str">
        <f t="shared" si="228"/>
        <v/>
      </c>
      <c r="BO58" s="44" t="str">
        <f t="shared" si="229"/>
        <v/>
      </c>
      <c r="BP58" s="44" t="str">
        <f t="shared" si="230"/>
        <v/>
      </c>
      <c r="BQ58" s="44" t="str">
        <f t="shared" si="231"/>
        <v/>
      </c>
      <c r="BR58" s="44" t="str">
        <f t="shared" si="232"/>
        <v/>
      </c>
      <c r="BS58" s="44" t="str">
        <f t="shared" si="233"/>
        <v/>
      </c>
      <c r="BT58" s="44" t="str">
        <f t="shared" si="234"/>
        <v/>
      </c>
      <c r="BU58" s="44" t="str">
        <f t="shared" si="235"/>
        <v/>
      </c>
      <c r="BV58" s="44" t="str">
        <f t="shared" si="236"/>
        <v/>
      </c>
      <c r="BW58" s="44" t="str">
        <f t="shared" si="237"/>
        <v/>
      </c>
      <c r="BX58" s="39">
        <f t="shared" si="238"/>
        <v>106578</v>
      </c>
      <c r="BY58" s="64" t="str">
        <f t="shared" si="239"/>
        <v>2, 5, 7, 14, 16, 17</v>
      </c>
      <c r="BZ58" s="21">
        <f t="shared" si="240"/>
        <v>6</v>
      </c>
      <c r="CA58" s="3">
        <f t="shared" si="241"/>
        <v>14.6142</v>
      </c>
    </row>
    <row r="59" spans="6:79">
      <c r="F59" s="90">
        <v>106584</v>
      </c>
      <c r="G59" s="6" t="str">
        <f t="shared" si="98"/>
        <v>00000000</v>
      </c>
      <c r="H59" s="6" t="str">
        <f t="shared" si="99"/>
        <v>00000001</v>
      </c>
      <c r="I59" s="6" t="str">
        <f t="shared" si="100"/>
        <v>10100000</v>
      </c>
      <c r="J59" s="6" t="str">
        <f t="shared" si="101"/>
        <v>01011000</v>
      </c>
      <c r="K59" s="94">
        <f t="shared" si="102"/>
        <v>0</v>
      </c>
      <c r="L59" s="94">
        <f t="shared" si="103"/>
        <v>0</v>
      </c>
      <c r="M59" s="94">
        <f t="shared" si="104"/>
        <v>0</v>
      </c>
      <c r="N59" s="94">
        <f t="shared" si="105"/>
        <v>1</v>
      </c>
      <c r="O59" s="94">
        <f t="shared" si="106"/>
        <v>1</v>
      </c>
      <c r="P59" s="94">
        <f t="shared" si="107"/>
        <v>0</v>
      </c>
      <c r="Q59" s="94">
        <f t="shared" si="108"/>
        <v>1</v>
      </c>
      <c r="R59" s="94">
        <f t="shared" si="109"/>
        <v>0</v>
      </c>
      <c r="S59" s="94">
        <f t="shared" si="110"/>
        <v>0</v>
      </c>
      <c r="T59" s="94">
        <f t="shared" si="111"/>
        <v>0</v>
      </c>
      <c r="U59" s="94">
        <f t="shared" si="112"/>
        <v>0</v>
      </c>
      <c r="V59" s="94">
        <f t="shared" si="113"/>
        <v>0</v>
      </c>
      <c r="W59" s="93">
        <f t="shared" si="114"/>
        <v>0</v>
      </c>
      <c r="X59" s="93">
        <f t="shared" si="115"/>
        <v>1</v>
      </c>
      <c r="Y59" s="93">
        <f t="shared" si="116"/>
        <v>0</v>
      </c>
      <c r="Z59" s="93">
        <f t="shared" si="117"/>
        <v>1</v>
      </c>
      <c r="AA59" s="93">
        <f t="shared" si="118"/>
        <v>1</v>
      </c>
      <c r="AB59" s="93">
        <f t="shared" si="119"/>
        <v>0</v>
      </c>
      <c r="AC59" s="93">
        <f t="shared" si="120"/>
        <v>0</v>
      </c>
      <c r="AD59" s="93">
        <f t="shared" si="121"/>
        <v>0</v>
      </c>
      <c r="AE59" s="93">
        <f t="shared" si="122"/>
        <v>0</v>
      </c>
      <c r="AF59" s="93">
        <f t="shared" si="123"/>
        <v>0</v>
      </c>
      <c r="AG59" s="93">
        <f t="shared" si="124"/>
        <v>0</v>
      </c>
      <c r="AH59" s="93">
        <f t="shared" si="125"/>
        <v>0</v>
      </c>
      <c r="AI59" s="93">
        <f t="shared" si="126"/>
        <v>0</v>
      </c>
      <c r="AJ59" s="93">
        <f t="shared" si="127"/>
        <v>0</v>
      </c>
      <c r="AK59" s="93">
        <f t="shared" si="128"/>
        <v>0</v>
      </c>
      <c r="AL59" s="93">
        <f t="shared" si="129"/>
        <v>0</v>
      </c>
      <c r="AM59" s="93">
        <f t="shared" si="130"/>
        <v>0</v>
      </c>
      <c r="AN59" s="93">
        <f t="shared" si="131"/>
        <v>0</v>
      </c>
      <c r="AO59" s="93">
        <f t="shared" si="132"/>
        <v>0</v>
      </c>
      <c r="AP59" s="93">
        <f t="shared" si="133"/>
        <v>0</v>
      </c>
      <c r="AQ59" s="95">
        <f t="shared" si="25"/>
        <v>106584</v>
      </c>
      <c r="AR59" s="44" t="str">
        <f t="shared" si="206"/>
        <v/>
      </c>
      <c r="AS59" s="44" t="str">
        <f t="shared" si="207"/>
        <v/>
      </c>
      <c r="AT59" s="44" t="str">
        <f t="shared" si="208"/>
        <v/>
      </c>
      <c r="AU59" s="44" t="str">
        <f t="shared" si="209"/>
        <v>4,</v>
      </c>
      <c r="AV59" s="44" t="str">
        <f t="shared" si="210"/>
        <v>5,</v>
      </c>
      <c r="AW59" s="44" t="str">
        <f t="shared" si="211"/>
        <v/>
      </c>
      <c r="AX59" s="44" t="str">
        <f t="shared" si="212"/>
        <v>7,</v>
      </c>
      <c r="AY59" s="44" t="str">
        <f t="shared" si="213"/>
        <v/>
      </c>
      <c r="AZ59" s="44" t="str">
        <f t="shared" si="214"/>
        <v/>
      </c>
      <c r="BA59" s="44" t="str">
        <f t="shared" si="215"/>
        <v/>
      </c>
      <c r="BB59" s="44" t="str">
        <f t="shared" si="216"/>
        <v/>
      </c>
      <c r="BC59" s="44" t="str">
        <f t="shared" si="217"/>
        <v/>
      </c>
      <c r="BD59" s="44" t="str">
        <f t="shared" si="218"/>
        <v/>
      </c>
      <c r="BE59" s="44" t="str">
        <f t="shared" si="219"/>
        <v>14,</v>
      </c>
      <c r="BF59" s="44" t="str">
        <f t="shared" si="220"/>
        <v/>
      </c>
      <c r="BG59" s="44" t="str">
        <f t="shared" si="221"/>
        <v>16,</v>
      </c>
      <c r="BH59" s="44" t="str">
        <f t="shared" si="222"/>
        <v>17,</v>
      </c>
      <c r="BI59" s="44" t="str">
        <f t="shared" si="223"/>
        <v/>
      </c>
      <c r="BJ59" s="44" t="str">
        <f t="shared" si="224"/>
        <v/>
      </c>
      <c r="BK59" s="44" t="str">
        <f t="shared" si="225"/>
        <v/>
      </c>
      <c r="BL59" s="44" t="str">
        <f t="shared" si="226"/>
        <v/>
      </c>
      <c r="BM59" s="44" t="str">
        <f t="shared" si="227"/>
        <v/>
      </c>
      <c r="BN59" s="44" t="str">
        <f t="shared" si="228"/>
        <v/>
      </c>
      <c r="BO59" s="44" t="str">
        <f t="shared" si="229"/>
        <v/>
      </c>
      <c r="BP59" s="44" t="str">
        <f t="shared" si="230"/>
        <v/>
      </c>
      <c r="BQ59" s="44" t="str">
        <f t="shared" si="231"/>
        <v/>
      </c>
      <c r="BR59" s="44" t="str">
        <f t="shared" si="232"/>
        <v/>
      </c>
      <c r="BS59" s="44" t="str">
        <f t="shared" si="233"/>
        <v/>
      </c>
      <c r="BT59" s="44" t="str">
        <f t="shared" si="234"/>
        <v/>
      </c>
      <c r="BU59" s="44" t="str">
        <f t="shared" si="235"/>
        <v/>
      </c>
      <c r="BV59" s="44" t="str">
        <f t="shared" si="236"/>
        <v/>
      </c>
      <c r="BW59" s="44" t="str">
        <f t="shared" si="237"/>
        <v/>
      </c>
      <c r="BX59" s="39">
        <f t="shared" si="238"/>
        <v>106584</v>
      </c>
      <c r="BY59" s="64" t="str">
        <f t="shared" si="239"/>
        <v>4, 5, 7, 14, 16, 17</v>
      </c>
      <c r="BZ59" s="21">
        <f t="shared" si="240"/>
        <v>6</v>
      </c>
      <c r="CA59" s="3">
        <f t="shared" si="241"/>
        <v>14.6602</v>
      </c>
    </row>
    <row r="60" spans="6:79">
      <c r="F60" s="90">
        <v>106586</v>
      </c>
      <c r="G60" s="6" t="str">
        <f t="shared" si="98"/>
        <v>00000000</v>
      </c>
      <c r="H60" s="6" t="str">
        <f t="shared" si="99"/>
        <v>00000001</v>
      </c>
      <c r="I60" s="6" t="str">
        <f t="shared" si="100"/>
        <v>10100000</v>
      </c>
      <c r="J60" s="6" t="str">
        <f t="shared" si="101"/>
        <v>01011010</v>
      </c>
      <c r="K60" s="94">
        <f t="shared" si="102"/>
        <v>0</v>
      </c>
      <c r="L60" s="94">
        <f t="shared" si="103"/>
        <v>1</v>
      </c>
      <c r="M60" s="94">
        <f t="shared" si="104"/>
        <v>0</v>
      </c>
      <c r="N60" s="94">
        <f t="shared" si="105"/>
        <v>1</v>
      </c>
      <c r="O60" s="94">
        <f t="shared" si="106"/>
        <v>1</v>
      </c>
      <c r="P60" s="94">
        <f t="shared" si="107"/>
        <v>0</v>
      </c>
      <c r="Q60" s="94">
        <f t="shared" si="108"/>
        <v>1</v>
      </c>
      <c r="R60" s="94">
        <f t="shared" si="109"/>
        <v>0</v>
      </c>
      <c r="S60" s="94">
        <f t="shared" si="110"/>
        <v>0</v>
      </c>
      <c r="T60" s="94">
        <f t="shared" si="111"/>
        <v>0</v>
      </c>
      <c r="U60" s="94">
        <f t="shared" si="112"/>
        <v>0</v>
      </c>
      <c r="V60" s="94">
        <f t="shared" si="113"/>
        <v>0</v>
      </c>
      <c r="W60" s="93">
        <f t="shared" si="114"/>
        <v>0</v>
      </c>
      <c r="X60" s="93">
        <f t="shared" si="115"/>
        <v>1</v>
      </c>
      <c r="Y60" s="93">
        <f t="shared" si="116"/>
        <v>0</v>
      </c>
      <c r="Z60" s="93">
        <f t="shared" si="117"/>
        <v>1</v>
      </c>
      <c r="AA60" s="93">
        <f t="shared" si="118"/>
        <v>1</v>
      </c>
      <c r="AB60" s="93">
        <f t="shared" si="119"/>
        <v>0</v>
      </c>
      <c r="AC60" s="93">
        <f t="shared" si="120"/>
        <v>0</v>
      </c>
      <c r="AD60" s="93">
        <f t="shared" si="121"/>
        <v>0</v>
      </c>
      <c r="AE60" s="93">
        <f t="shared" si="122"/>
        <v>0</v>
      </c>
      <c r="AF60" s="93">
        <f t="shared" si="123"/>
        <v>0</v>
      </c>
      <c r="AG60" s="93">
        <f t="shared" si="124"/>
        <v>0</v>
      </c>
      <c r="AH60" s="93">
        <f t="shared" si="125"/>
        <v>0</v>
      </c>
      <c r="AI60" s="93">
        <f t="shared" si="126"/>
        <v>0</v>
      </c>
      <c r="AJ60" s="93">
        <f t="shared" si="127"/>
        <v>0</v>
      </c>
      <c r="AK60" s="93">
        <f t="shared" si="128"/>
        <v>0</v>
      </c>
      <c r="AL60" s="93">
        <f t="shared" si="129"/>
        <v>0</v>
      </c>
      <c r="AM60" s="93">
        <f t="shared" si="130"/>
        <v>0</v>
      </c>
      <c r="AN60" s="93">
        <f t="shared" si="131"/>
        <v>0</v>
      </c>
      <c r="AO60" s="93">
        <f t="shared" si="132"/>
        <v>0</v>
      </c>
      <c r="AP60" s="93">
        <f t="shared" si="133"/>
        <v>0</v>
      </c>
      <c r="AQ60" s="95">
        <f t="shared" si="25"/>
        <v>106586</v>
      </c>
      <c r="AR60" s="44" t="str">
        <f t="shared" si="206"/>
        <v/>
      </c>
      <c r="AS60" s="44" t="str">
        <f t="shared" si="207"/>
        <v>2,</v>
      </c>
      <c r="AT60" s="44" t="str">
        <f t="shared" si="208"/>
        <v/>
      </c>
      <c r="AU60" s="44" t="str">
        <f t="shared" si="209"/>
        <v>4,</v>
      </c>
      <c r="AV60" s="44" t="str">
        <f t="shared" si="210"/>
        <v>5,</v>
      </c>
      <c r="AW60" s="44" t="str">
        <f t="shared" si="211"/>
        <v/>
      </c>
      <c r="AX60" s="44" t="str">
        <f t="shared" si="212"/>
        <v>7,</v>
      </c>
      <c r="AY60" s="44" t="str">
        <f t="shared" si="213"/>
        <v/>
      </c>
      <c r="AZ60" s="44" t="str">
        <f t="shared" si="214"/>
        <v/>
      </c>
      <c r="BA60" s="44" t="str">
        <f t="shared" si="215"/>
        <v/>
      </c>
      <c r="BB60" s="44" t="str">
        <f t="shared" si="216"/>
        <v/>
      </c>
      <c r="BC60" s="44" t="str">
        <f t="shared" si="217"/>
        <v/>
      </c>
      <c r="BD60" s="44" t="str">
        <f t="shared" si="218"/>
        <v/>
      </c>
      <c r="BE60" s="44" t="str">
        <f t="shared" si="219"/>
        <v>14,</v>
      </c>
      <c r="BF60" s="44" t="str">
        <f t="shared" si="220"/>
        <v/>
      </c>
      <c r="BG60" s="44" t="str">
        <f t="shared" si="221"/>
        <v>16,</v>
      </c>
      <c r="BH60" s="44" t="str">
        <f t="shared" si="222"/>
        <v>17,</v>
      </c>
      <c r="BI60" s="44" t="str">
        <f t="shared" si="223"/>
        <v/>
      </c>
      <c r="BJ60" s="44" t="str">
        <f t="shared" si="224"/>
        <v/>
      </c>
      <c r="BK60" s="44" t="str">
        <f t="shared" si="225"/>
        <v/>
      </c>
      <c r="BL60" s="44" t="str">
        <f t="shared" si="226"/>
        <v/>
      </c>
      <c r="BM60" s="44" t="str">
        <f t="shared" si="227"/>
        <v/>
      </c>
      <c r="BN60" s="44" t="str">
        <f t="shared" si="228"/>
        <v/>
      </c>
      <c r="BO60" s="44" t="str">
        <f t="shared" si="229"/>
        <v/>
      </c>
      <c r="BP60" s="44" t="str">
        <f t="shared" si="230"/>
        <v/>
      </c>
      <c r="BQ60" s="44" t="str">
        <f t="shared" si="231"/>
        <v/>
      </c>
      <c r="BR60" s="44" t="str">
        <f t="shared" si="232"/>
        <v/>
      </c>
      <c r="BS60" s="44" t="str">
        <f t="shared" si="233"/>
        <v/>
      </c>
      <c r="BT60" s="44" t="str">
        <f t="shared" si="234"/>
        <v/>
      </c>
      <c r="BU60" s="44" t="str">
        <f t="shared" si="235"/>
        <v/>
      </c>
      <c r="BV60" s="44" t="str">
        <f t="shared" si="236"/>
        <v/>
      </c>
      <c r="BW60" s="44" t="str">
        <f t="shared" si="237"/>
        <v/>
      </c>
      <c r="BX60" s="39">
        <f t="shared" si="238"/>
        <v>106586</v>
      </c>
      <c r="BY60" s="64" t="str">
        <f t="shared" si="239"/>
        <v>2, 4, 5, 7, 14, 16, 17</v>
      </c>
      <c r="BZ60" s="21">
        <f t="shared" si="240"/>
        <v>7</v>
      </c>
      <c r="CA60" s="3">
        <f t="shared" si="241"/>
        <v>15.0122</v>
      </c>
    </row>
  </sheetData>
  <mergeCells count="7">
    <mergeCell ref="K10:AP10"/>
    <mergeCell ref="AR10:BW10"/>
    <mergeCell ref="G11:J11"/>
    <mergeCell ref="G8:H8"/>
    <mergeCell ref="A4:C4"/>
    <mergeCell ref="A5:C5"/>
    <mergeCell ref="A6:C6"/>
  </mergeCells>
  <printOptions gridLines="1"/>
  <pageMargins left="0.75" right="0.75" top="1" bottom="1" header="0.5" footer="0.5"/>
  <pageSetup scale="7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3"/>
  <sheetViews>
    <sheetView zoomScale="80" zoomScaleNormal="80" zoomScalePageLayoutView="80" workbookViewId="0">
      <selection activeCell="K25" sqref="K25"/>
    </sheetView>
  </sheetViews>
  <sheetFormatPr baseColWidth="10" defaultRowHeight="15" x14ac:dyDescent="0"/>
  <cols>
    <col min="1" max="1" width="30.1640625" customWidth="1"/>
    <col min="2" max="2" width="26.5" customWidth="1"/>
    <col min="3" max="3" width="8.33203125" customWidth="1"/>
    <col min="4" max="4" width="13.1640625" customWidth="1"/>
    <col min="6" max="6" width="9.83203125" customWidth="1"/>
    <col min="7" max="7" width="27" customWidth="1"/>
    <col min="8" max="8" width="7.5" customWidth="1"/>
    <col min="9" max="9" width="12.1640625" customWidth="1"/>
  </cols>
  <sheetData>
    <row r="1" spans="1:11">
      <c r="A1" s="56" t="str">
        <f>+Data!B1</f>
        <v>Illustration 4</v>
      </c>
    </row>
    <row r="2" spans="1:11">
      <c r="A2" s="56" t="s">
        <v>79</v>
      </c>
    </row>
    <row r="5" spans="1:11">
      <c r="A5" t="s">
        <v>77</v>
      </c>
      <c r="B5" s="82">
        <f>+Data!C2</f>
        <v>11</v>
      </c>
    </row>
    <row r="6" spans="1:11">
      <c r="A6" t="s">
        <v>78</v>
      </c>
      <c r="B6" s="58">
        <f>+Data!C3</f>
        <v>20</v>
      </c>
    </row>
    <row r="8" spans="1:11">
      <c r="A8" s="43"/>
      <c r="B8" s="43"/>
      <c r="C8" s="43"/>
      <c r="D8" s="43"/>
      <c r="E8" s="68"/>
      <c r="F8" s="70"/>
      <c r="G8" s="57"/>
      <c r="H8" s="57"/>
      <c r="I8" s="57"/>
      <c r="J8" s="68"/>
      <c r="K8" s="68"/>
    </row>
    <row r="9" spans="1:11" ht="15" customHeight="1">
      <c r="A9" s="43"/>
      <c r="B9" s="43"/>
      <c r="C9" s="43"/>
      <c r="D9" s="74"/>
      <c r="E9" s="68"/>
      <c r="F9" s="70"/>
      <c r="G9" s="57"/>
      <c r="H9" s="57"/>
      <c r="I9" s="57"/>
      <c r="J9" s="68"/>
      <c r="K9" s="68"/>
    </row>
    <row r="10" spans="1:11">
      <c r="A10" s="43"/>
      <c r="B10" s="43"/>
      <c r="C10" s="43"/>
      <c r="D10" s="77"/>
      <c r="E10" s="68"/>
      <c r="F10" s="70"/>
      <c r="G10" s="57"/>
      <c r="H10" s="57"/>
      <c r="I10" s="57"/>
      <c r="J10" s="68"/>
      <c r="K10" s="68"/>
    </row>
    <row r="11" spans="1:11">
      <c r="A11" s="43" t="str">
        <f>+Evaluation!BX11</f>
        <v>v</v>
      </c>
      <c r="B11" s="73" t="str">
        <f>+Evaluation!BY11</f>
        <v>Funded Category 2 features (j)</v>
      </c>
      <c r="C11" s="73" t="str">
        <f>+Evaluation!BZ11</f>
        <v>r</v>
      </c>
      <c r="D11" s="81" t="str">
        <f>+Evaluation!CA11</f>
        <v>Funding cost</v>
      </c>
      <c r="E11" s="73"/>
      <c r="F11" s="70" t="s">
        <v>6</v>
      </c>
      <c r="G11" s="73" t="s">
        <v>84</v>
      </c>
      <c r="H11" s="73" t="s">
        <v>7</v>
      </c>
      <c r="I11" s="73" t="s">
        <v>81</v>
      </c>
      <c r="J11" s="68"/>
      <c r="K11" s="68"/>
    </row>
    <row r="12" spans="1:11">
      <c r="A12" s="73">
        <f>+Evaluation!BX12</f>
        <v>0</v>
      </c>
      <c r="B12" s="73" t="str">
        <f>+Evaluation!BY12</f>
        <v>-</v>
      </c>
      <c r="C12" s="73">
        <f>+Evaluation!BZ12</f>
        <v>0</v>
      </c>
      <c r="D12" s="3">
        <f>+Evaluation!CA12</f>
        <v>11.068999999999999</v>
      </c>
      <c r="E12" s="68"/>
      <c r="F12" s="70">
        <v>0</v>
      </c>
      <c r="G12" s="88" t="s">
        <v>9</v>
      </c>
      <c r="H12" s="88">
        <v>0</v>
      </c>
      <c r="I12" s="88">
        <v>11.068999999999999</v>
      </c>
      <c r="K12" s="68"/>
    </row>
    <row r="13" spans="1:11">
      <c r="A13" s="84">
        <f>+Evaluation!BX13</f>
        <v>106496</v>
      </c>
      <c r="B13" s="84" t="str">
        <f>+Evaluation!BY13</f>
        <v>14, 16, 17</v>
      </c>
      <c r="C13" s="84">
        <f>+Evaluation!BZ13</f>
        <v>3</v>
      </c>
      <c r="D13" s="3">
        <f>+Evaluation!CA13</f>
        <v>13.3672</v>
      </c>
      <c r="E13" s="84"/>
      <c r="F13" s="88">
        <v>106496</v>
      </c>
      <c r="G13" s="88" t="s">
        <v>94</v>
      </c>
      <c r="H13" s="88">
        <v>3</v>
      </c>
      <c r="I13" s="88">
        <v>13.3672</v>
      </c>
    </row>
    <row r="14" spans="1:11">
      <c r="A14" s="84">
        <f>+Evaluation!BX14</f>
        <v>106497</v>
      </c>
      <c r="B14" s="84" t="str">
        <f>+Evaluation!BY14</f>
        <v>1, 14, 16, 17</v>
      </c>
      <c r="C14" s="84">
        <f>+Evaluation!BZ14</f>
        <v>4</v>
      </c>
      <c r="D14" s="3">
        <f>+Evaluation!CA14</f>
        <v>13.6472</v>
      </c>
      <c r="E14" s="84"/>
      <c r="F14" s="88">
        <v>106497</v>
      </c>
      <c r="G14" s="88" t="s">
        <v>95</v>
      </c>
      <c r="H14" s="88">
        <v>4</v>
      </c>
      <c r="I14" s="88">
        <v>13.6472</v>
      </c>
    </row>
    <row r="15" spans="1:11">
      <c r="A15" s="84">
        <f>+Evaluation!BX15</f>
        <v>106498</v>
      </c>
      <c r="B15" s="84" t="str">
        <f>+Evaluation!BY15</f>
        <v>2, 14, 16, 17</v>
      </c>
      <c r="C15" s="84">
        <f>+Evaluation!BZ15</f>
        <v>4</v>
      </c>
      <c r="D15" s="3">
        <f>+Evaluation!CA15</f>
        <v>13.719200000000001</v>
      </c>
      <c r="E15" s="84"/>
      <c r="F15" s="88">
        <v>106498</v>
      </c>
      <c r="G15" s="88" t="s">
        <v>96</v>
      </c>
      <c r="H15" s="88">
        <v>4</v>
      </c>
      <c r="I15" s="88">
        <v>13.719200000000001</v>
      </c>
    </row>
    <row r="16" spans="1:11">
      <c r="A16" s="84">
        <f>+Evaluation!BX16</f>
        <v>106499</v>
      </c>
      <c r="B16" s="84" t="str">
        <f>+Evaluation!BY16</f>
        <v>1, 2, 14, 16, 17</v>
      </c>
      <c r="C16" s="84">
        <f>+Evaluation!BZ16</f>
        <v>5</v>
      </c>
      <c r="D16" s="3">
        <f>+Evaluation!CA16</f>
        <v>13.9992</v>
      </c>
      <c r="E16" s="84"/>
      <c r="F16" s="88">
        <v>106500</v>
      </c>
      <c r="G16" s="88" t="s">
        <v>98</v>
      </c>
      <c r="H16" s="88">
        <v>4</v>
      </c>
      <c r="I16" s="88">
        <v>13.7422</v>
      </c>
    </row>
    <row r="17" spans="1:9">
      <c r="A17" s="84">
        <f>+Evaluation!BX17</f>
        <v>106500</v>
      </c>
      <c r="B17" s="84" t="str">
        <f>+Evaluation!BY17</f>
        <v>3, 14, 16, 17</v>
      </c>
      <c r="C17" s="84">
        <f>+Evaluation!BZ17</f>
        <v>4</v>
      </c>
      <c r="D17" s="3">
        <f>+Evaluation!CA17</f>
        <v>13.7422</v>
      </c>
      <c r="E17" s="84"/>
      <c r="F17" s="88">
        <v>106504</v>
      </c>
      <c r="G17" s="88" t="s">
        <v>102</v>
      </c>
      <c r="H17" s="88">
        <v>4</v>
      </c>
      <c r="I17" s="88">
        <v>13.7652</v>
      </c>
    </row>
    <row r="18" spans="1:9">
      <c r="A18" s="84">
        <f>+Evaluation!BX18</f>
        <v>106501</v>
      </c>
      <c r="B18" s="84" t="str">
        <f>+Evaluation!BY18</f>
        <v>1, 3, 14, 16, 17</v>
      </c>
      <c r="C18" s="84">
        <f>+Evaluation!BZ18</f>
        <v>5</v>
      </c>
      <c r="D18" s="3">
        <f>+Evaluation!CA18</f>
        <v>14.0222</v>
      </c>
      <c r="E18" s="84"/>
      <c r="F18" s="88">
        <v>106512</v>
      </c>
      <c r="G18" s="88" t="s">
        <v>110</v>
      </c>
      <c r="H18" s="88">
        <v>4</v>
      </c>
      <c r="I18" s="88">
        <v>13.7742</v>
      </c>
    </row>
    <row r="19" spans="1:9">
      <c r="A19" s="84">
        <f>+Evaluation!BX19</f>
        <v>106502</v>
      </c>
      <c r="B19" s="84" t="str">
        <f>+Evaluation!BY19</f>
        <v>2, 3, 14, 16, 17</v>
      </c>
      <c r="C19" s="84">
        <f>+Evaluation!BZ19</f>
        <v>5</v>
      </c>
      <c r="D19" s="3">
        <f>+Evaluation!CA19</f>
        <v>14.094200000000001</v>
      </c>
      <c r="E19" s="84"/>
      <c r="F19" s="88">
        <v>106499</v>
      </c>
      <c r="G19" s="88" t="s">
        <v>97</v>
      </c>
      <c r="H19" s="88">
        <v>5</v>
      </c>
      <c r="I19" s="88">
        <v>13.9992</v>
      </c>
    </row>
    <row r="20" spans="1:9">
      <c r="A20" s="84">
        <f>+Evaluation!BX20</f>
        <v>106503</v>
      </c>
      <c r="B20" s="84" t="str">
        <f>+Evaluation!BY20</f>
        <v>1, 2, 3, 14, 16, 17</v>
      </c>
      <c r="C20" s="84">
        <f>+Evaluation!BZ20</f>
        <v>6</v>
      </c>
      <c r="D20" s="3">
        <f>+Evaluation!CA20</f>
        <v>14.3742</v>
      </c>
      <c r="E20" s="84"/>
      <c r="F20" s="88">
        <v>106501</v>
      </c>
      <c r="G20" s="88" t="s">
        <v>99</v>
      </c>
      <c r="H20" s="88">
        <v>5</v>
      </c>
      <c r="I20" s="88">
        <v>14.0222</v>
      </c>
    </row>
    <row r="21" spans="1:9">
      <c r="A21" s="84">
        <f>+Evaluation!BX21</f>
        <v>106504</v>
      </c>
      <c r="B21" s="84" t="str">
        <f>+Evaluation!BY21</f>
        <v>4, 14, 16, 17</v>
      </c>
      <c r="C21" s="84">
        <f>+Evaluation!BZ21</f>
        <v>4</v>
      </c>
      <c r="D21" s="3">
        <f>+Evaluation!CA21</f>
        <v>13.7652</v>
      </c>
      <c r="E21" s="84"/>
      <c r="F21" s="88">
        <v>106505</v>
      </c>
      <c r="G21" s="88" t="s">
        <v>103</v>
      </c>
      <c r="H21" s="88">
        <v>5</v>
      </c>
      <c r="I21" s="88">
        <v>14.045199999999999</v>
      </c>
    </row>
    <row r="22" spans="1:9">
      <c r="A22" s="84">
        <f>+Evaluation!BX22</f>
        <v>106505</v>
      </c>
      <c r="B22" s="84" t="str">
        <f>+Evaluation!BY22</f>
        <v>1, 4, 14, 16, 17</v>
      </c>
      <c r="C22" s="84">
        <f>+Evaluation!BZ22</f>
        <v>5</v>
      </c>
      <c r="D22" s="3">
        <f>+Evaluation!CA22</f>
        <v>14.045199999999999</v>
      </c>
      <c r="E22" s="84"/>
      <c r="F22" s="88">
        <v>106513</v>
      </c>
      <c r="G22" s="88" t="s">
        <v>111</v>
      </c>
      <c r="H22" s="88">
        <v>5</v>
      </c>
      <c r="I22" s="88">
        <v>14.0542</v>
      </c>
    </row>
    <row r="23" spans="1:9">
      <c r="A23" s="84">
        <f>+Evaluation!BX23</f>
        <v>106506</v>
      </c>
      <c r="B23" s="84" t="str">
        <f>+Evaluation!BY23</f>
        <v>2, 4, 14, 16, 17</v>
      </c>
      <c r="C23" s="84">
        <f>+Evaluation!BZ23</f>
        <v>5</v>
      </c>
      <c r="D23" s="3">
        <f>+Evaluation!CA23</f>
        <v>14.1172</v>
      </c>
      <c r="E23" s="84"/>
      <c r="F23" s="88">
        <v>106502</v>
      </c>
      <c r="G23" s="88" t="s">
        <v>100</v>
      </c>
      <c r="H23" s="88">
        <v>5</v>
      </c>
      <c r="I23" s="88">
        <v>14.094200000000001</v>
      </c>
    </row>
    <row r="24" spans="1:9">
      <c r="A24" s="84">
        <f>+Evaluation!BX24</f>
        <v>106507</v>
      </c>
      <c r="B24" s="84" t="str">
        <f>+Evaluation!BY24</f>
        <v>1, 2, 4, 14, 16, 17</v>
      </c>
      <c r="C24" s="84">
        <f>+Evaluation!BZ24</f>
        <v>6</v>
      </c>
      <c r="D24" s="3">
        <f>+Evaluation!CA24</f>
        <v>14.3972</v>
      </c>
      <c r="E24" s="84"/>
      <c r="F24" s="88">
        <v>106506</v>
      </c>
      <c r="G24" s="88" t="s">
        <v>104</v>
      </c>
      <c r="H24" s="88">
        <v>5</v>
      </c>
      <c r="I24" s="88">
        <v>14.1172</v>
      </c>
    </row>
    <row r="25" spans="1:9">
      <c r="A25" s="84">
        <f>+Evaluation!BX25</f>
        <v>106508</v>
      </c>
      <c r="B25" s="84" t="str">
        <f>+Evaluation!BY25</f>
        <v>3, 4, 14, 16, 17</v>
      </c>
      <c r="C25" s="84">
        <f>+Evaluation!BZ25</f>
        <v>5</v>
      </c>
      <c r="D25" s="3">
        <f>+Evaluation!CA25</f>
        <v>14.1402</v>
      </c>
      <c r="E25" s="84"/>
      <c r="F25" s="88">
        <v>106514</v>
      </c>
      <c r="G25" s="88" t="s">
        <v>112</v>
      </c>
      <c r="H25" s="88">
        <v>5</v>
      </c>
      <c r="I25" s="88">
        <v>14.126200000000001</v>
      </c>
    </row>
    <row r="26" spans="1:9">
      <c r="A26" s="84">
        <f>+Evaluation!BX26</f>
        <v>106509</v>
      </c>
      <c r="B26" s="84" t="str">
        <f>+Evaluation!BY26</f>
        <v>1, 3, 4, 14, 16, 17</v>
      </c>
      <c r="C26" s="84">
        <f>+Evaluation!BZ26</f>
        <v>6</v>
      </c>
      <c r="D26" s="3">
        <f>+Evaluation!CA26</f>
        <v>14.420199999999999</v>
      </c>
      <c r="E26" s="84"/>
      <c r="F26" s="88">
        <v>106508</v>
      </c>
      <c r="G26" s="88" t="s">
        <v>106</v>
      </c>
      <c r="H26" s="88">
        <v>5</v>
      </c>
      <c r="I26" s="88">
        <v>14.1402</v>
      </c>
    </row>
    <row r="27" spans="1:9">
      <c r="A27" s="84">
        <f>+Evaluation!BX27</f>
        <v>106510</v>
      </c>
      <c r="B27" s="84" t="str">
        <f>+Evaluation!BY27</f>
        <v>2, 3, 4, 14, 16, 17</v>
      </c>
      <c r="C27" s="84">
        <f>+Evaluation!BZ27</f>
        <v>6</v>
      </c>
      <c r="D27" s="3">
        <f>+Evaluation!CA27</f>
        <v>14.4922</v>
      </c>
      <c r="E27" s="84"/>
      <c r="F27" s="88">
        <v>106516</v>
      </c>
      <c r="G27" s="88" t="s">
        <v>114</v>
      </c>
      <c r="H27" s="88">
        <v>5</v>
      </c>
      <c r="I27" s="88">
        <v>14.1492</v>
      </c>
    </row>
    <row r="28" spans="1:9">
      <c r="A28" s="84">
        <f>+Evaluation!BX28</f>
        <v>106511</v>
      </c>
      <c r="B28" s="84" t="str">
        <f>+Evaluation!BY28</f>
        <v>1, 2, 3, 4, 14, 16, 17</v>
      </c>
      <c r="C28" s="84">
        <f>+Evaluation!BZ28</f>
        <v>7</v>
      </c>
      <c r="D28" s="3">
        <f>+Evaluation!CA28</f>
        <v>14.7722</v>
      </c>
      <c r="E28" s="84"/>
      <c r="F28" s="88">
        <v>106520</v>
      </c>
      <c r="G28" s="88" t="s">
        <v>118</v>
      </c>
      <c r="H28" s="88">
        <v>5</v>
      </c>
      <c r="I28" s="88">
        <v>14.1722</v>
      </c>
    </row>
    <row r="29" spans="1:9">
      <c r="A29" s="84">
        <f>+Evaluation!BX29</f>
        <v>106512</v>
      </c>
      <c r="B29" s="84" t="str">
        <f>+Evaluation!BY29</f>
        <v>5, 14, 16, 17</v>
      </c>
      <c r="C29" s="84">
        <f>+Evaluation!BZ29</f>
        <v>4</v>
      </c>
      <c r="D29" s="3">
        <f>+Evaluation!CA29</f>
        <v>13.7742</v>
      </c>
      <c r="E29" s="84"/>
      <c r="F29" s="88">
        <v>106503</v>
      </c>
      <c r="G29" s="88" t="s">
        <v>101</v>
      </c>
      <c r="H29" s="88">
        <v>6</v>
      </c>
      <c r="I29" s="88">
        <v>14.3742</v>
      </c>
    </row>
    <row r="30" spans="1:9">
      <c r="A30" s="84">
        <f>+Evaluation!BX30</f>
        <v>106513</v>
      </c>
      <c r="B30" s="84" t="str">
        <f>+Evaluation!BY30</f>
        <v>1, 5, 14, 16, 17</v>
      </c>
      <c r="C30" s="84">
        <f>+Evaluation!BZ30</f>
        <v>5</v>
      </c>
      <c r="D30" s="3">
        <f>+Evaluation!CA30</f>
        <v>14.0542</v>
      </c>
      <c r="E30" s="84"/>
      <c r="F30" s="88">
        <v>106507</v>
      </c>
      <c r="G30" s="88" t="s">
        <v>105</v>
      </c>
      <c r="H30" s="88">
        <v>6</v>
      </c>
      <c r="I30" s="88">
        <v>14.3972</v>
      </c>
    </row>
    <row r="31" spans="1:9">
      <c r="A31" s="84">
        <f>+Evaluation!BX31</f>
        <v>106514</v>
      </c>
      <c r="B31" s="84" t="str">
        <f>+Evaluation!BY31</f>
        <v>2, 5, 14, 16, 17</v>
      </c>
      <c r="C31" s="84">
        <f>+Evaluation!BZ31</f>
        <v>5</v>
      </c>
      <c r="D31" s="3">
        <f>+Evaluation!CA31</f>
        <v>14.126200000000001</v>
      </c>
      <c r="E31" s="84"/>
      <c r="F31" s="88">
        <v>106515</v>
      </c>
      <c r="G31" s="88" t="s">
        <v>113</v>
      </c>
      <c r="H31" s="88">
        <v>6</v>
      </c>
      <c r="I31" s="88">
        <v>14.4062</v>
      </c>
    </row>
    <row r="32" spans="1:9">
      <c r="A32" s="84">
        <f>+Evaluation!BX32</f>
        <v>106515</v>
      </c>
      <c r="B32" s="84" t="str">
        <f>+Evaluation!BY32</f>
        <v>1, 2, 5, 14, 16, 17</v>
      </c>
      <c r="C32" s="84">
        <f>+Evaluation!BZ32</f>
        <v>6</v>
      </c>
      <c r="D32" s="3">
        <f>+Evaluation!CA32</f>
        <v>14.4062</v>
      </c>
      <c r="E32" s="84"/>
      <c r="F32" s="88">
        <v>106509</v>
      </c>
      <c r="G32" s="88" t="s">
        <v>107</v>
      </c>
      <c r="H32" s="88">
        <v>6</v>
      </c>
      <c r="I32" s="88">
        <v>14.420199999999999</v>
      </c>
    </row>
    <row r="33" spans="1:9">
      <c r="A33" s="84">
        <f>+Evaluation!BX33</f>
        <v>106516</v>
      </c>
      <c r="B33" s="84" t="str">
        <f>+Evaluation!BY33</f>
        <v>3, 5, 14, 16, 17</v>
      </c>
      <c r="C33" s="84">
        <f>+Evaluation!BZ33</f>
        <v>5</v>
      </c>
      <c r="D33" s="3">
        <f>+Evaluation!CA33</f>
        <v>14.1492</v>
      </c>
      <c r="E33" s="84"/>
      <c r="F33" s="88">
        <v>106517</v>
      </c>
      <c r="G33" s="88" t="s">
        <v>115</v>
      </c>
      <c r="H33" s="88">
        <v>6</v>
      </c>
      <c r="I33" s="88">
        <v>14.4292</v>
      </c>
    </row>
    <row r="34" spans="1:9">
      <c r="A34" s="84">
        <f>+Evaluation!BX34</f>
        <v>106517</v>
      </c>
      <c r="B34" s="84" t="str">
        <f>+Evaluation!BY34</f>
        <v>1, 3, 5, 14, 16, 17</v>
      </c>
      <c r="C34" s="84">
        <f>+Evaluation!BZ34</f>
        <v>6</v>
      </c>
      <c r="D34" s="3">
        <f>+Evaluation!CA34</f>
        <v>14.4292</v>
      </c>
      <c r="E34" s="84"/>
      <c r="F34" s="88">
        <v>106521</v>
      </c>
      <c r="G34" s="88" t="s">
        <v>119</v>
      </c>
      <c r="H34" s="88">
        <v>6</v>
      </c>
      <c r="I34" s="88">
        <v>14.452199999999999</v>
      </c>
    </row>
    <row r="35" spans="1:9">
      <c r="A35" s="84">
        <f>+Evaluation!BX35</f>
        <v>106518</v>
      </c>
      <c r="B35" s="84" t="str">
        <f>+Evaluation!BY35</f>
        <v>2, 3, 5, 14, 16, 17</v>
      </c>
      <c r="C35" s="84">
        <f>+Evaluation!BZ35</f>
        <v>6</v>
      </c>
      <c r="D35" s="3">
        <f>+Evaluation!CA35</f>
        <v>14.501200000000001</v>
      </c>
      <c r="E35" s="84"/>
      <c r="F35" s="88">
        <v>106510</v>
      </c>
      <c r="G35" s="88" t="s">
        <v>108</v>
      </c>
      <c r="H35" s="88">
        <v>6</v>
      </c>
      <c r="I35" s="88">
        <v>14.4922</v>
      </c>
    </row>
    <row r="36" spans="1:9">
      <c r="A36" s="84">
        <f>+Evaluation!BX36</f>
        <v>106519</v>
      </c>
      <c r="B36" s="84" t="str">
        <f>+Evaluation!BY36</f>
        <v>1, 2, 3, 5, 14, 16, 17</v>
      </c>
      <c r="C36" s="84">
        <f>+Evaluation!BZ36</f>
        <v>7</v>
      </c>
      <c r="D36" s="3">
        <f>+Evaluation!CA36</f>
        <v>14.7812</v>
      </c>
      <c r="E36" s="84"/>
      <c r="F36" s="88">
        <v>106518</v>
      </c>
      <c r="G36" s="88" t="s">
        <v>116</v>
      </c>
      <c r="H36" s="88">
        <v>6</v>
      </c>
      <c r="I36" s="88">
        <v>14.501200000000001</v>
      </c>
    </row>
    <row r="37" spans="1:9">
      <c r="A37" s="84">
        <f>+Evaluation!BX37</f>
        <v>106520</v>
      </c>
      <c r="B37" s="84" t="str">
        <f>+Evaluation!BY37</f>
        <v>4, 5, 14, 16, 17</v>
      </c>
      <c r="C37" s="84">
        <f>+Evaluation!BZ37</f>
        <v>5</v>
      </c>
      <c r="D37" s="3">
        <f>+Evaluation!CA37</f>
        <v>14.1722</v>
      </c>
      <c r="E37" s="84"/>
      <c r="F37" s="88">
        <v>106522</v>
      </c>
      <c r="G37" s="88" t="s">
        <v>120</v>
      </c>
      <c r="H37" s="88">
        <v>6</v>
      </c>
      <c r="I37" s="88">
        <v>14.5242</v>
      </c>
    </row>
    <row r="38" spans="1:9">
      <c r="A38" s="84">
        <f>+Evaluation!BX38</f>
        <v>106521</v>
      </c>
      <c r="B38" s="84" t="str">
        <f>+Evaluation!BY38</f>
        <v>1, 4, 5, 14, 16, 17</v>
      </c>
      <c r="C38" s="84">
        <f>+Evaluation!BZ38</f>
        <v>6</v>
      </c>
      <c r="D38" s="3">
        <f>+Evaluation!CA38</f>
        <v>14.452199999999999</v>
      </c>
      <c r="E38" s="84"/>
      <c r="F38" s="88">
        <v>106524</v>
      </c>
      <c r="G38" s="88" t="s">
        <v>122</v>
      </c>
      <c r="H38" s="88">
        <v>6</v>
      </c>
      <c r="I38" s="88">
        <v>14.5472</v>
      </c>
    </row>
    <row r="39" spans="1:9">
      <c r="A39" s="84">
        <f>+Evaluation!BX39</f>
        <v>106522</v>
      </c>
      <c r="B39" s="84" t="str">
        <f>+Evaluation!BY39</f>
        <v>2, 4, 5, 14, 16, 17</v>
      </c>
      <c r="C39" s="84">
        <f>+Evaluation!BZ39</f>
        <v>6</v>
      </c>
      <c r="D39" s="3">
        <f>+Evaluation!CA39</f>
        <v>14.5242</v>
      </c>
      <c r="E39" s="84"/>
      <c r="F39" s="88">
        <v>106511</v>
      </c>
      <c r="G39" s="88" t="s">
        <v>109</v>
      </c>
      <c r="H39" s="88">
        <v>7</v>
      </c>
      <c r="I39" s="88">
        <v>14.7722</v>
      </c>
    </row>
    <row r="40" spans="1:9">
      <c r="A40" s="84">
        <f>+Evaluation!BX40</f>
        <v>106523</v>
      </c>
      <c r="B40" s="84" t="str">
        <f>+Evaluation!BY40</f>
        <v>1, 2, 4, 5, 14, 16, 17</v>
      </c>
      <c r="C40" s="84">
        <f>+Evaluation!BZ40</f>
        <v>7</v>
      </c>
      <c r="D40" s="3">
        <f>+Evaluation!CA40</f>
        <v>14.8042</v>
      </c>
      <c r="E40" s="84"/>
      <c r="F40" s="88">
        <v>106519</v>
      </c>
      <c r="G40" s="88" t="s">
        <v>117</v>
      </c>
      <c r="H40" s="88">
        <v>7</v>
      </c>
      <c r="I40" s="88">
        <v>14.7812</v>
      </c>
    </row>
    <row r="41" spans="1:9">
      <c r="A41" s="84">
        <f>+Evaluation!BX41</f>
        <v>106524</v>
      </c>
      <c r="B41" s="84" t="str">
        <f>+Evaluation!BY41</f>
        <v>3, 4, 5, 14, 16, 17</v>
      </c>
      <c r="C41" s="84">
        <f>+Evaluation!BZ41</f>
        <v>6</v>
      </c>
      <c r="D41" s="3">
        <f>+Evaluation!CA41</f>
        <v>14.5472</v>
      </c>
      <c r="E41" s="84"/>
      <c r="F41" s="88">
        <v>106523</v>
      </c>
      <c r="G41" s="88" t="s">
        <v>121</v>
      </c>
      <c r="H41" s="88">
        <v>7</v>
      </c>
      <c r="I41" s="88">
        <v>14.8042</v>
      </c>
    </row>
    <row r="42" spans="1:9">
      <c r="A42" s="84">
        <f>+Evaluation!BX42</f>
        <v>106525</v>
      </c>
      <c r="B42" s="84" t="str">
        <f>+Evaluation!BY42</f>
        <v>1, 3, 4, 5, 14, 16, 17</v>
      </c>
      <c r="C42" s="84">
        <f>+Evaluation!BZ42</f>
        <v>7</v>
      </c>
      <c r="D42" s="3">
        <f>+Evaluation!CA42</f>
        <v>14.827199999999999</v>
      </c>
      <c r="E42" s="84"/>
      <c r="F42" s="88">
        <v>106525</v>
      </c>
      <c r="G42" s="88" t="s">
        <v>123</v>
      </c>
      <c r="H42" s="88">
        <v>7</v>
      </c>
      <c r="I42" s="88">
        <v>14.827199999999999</v>
      </c>
    </row>
    <row r="43" spans="1:9">
      <c r="A43" s="84">
        <f>+Evaluation!BX43</f>
        <v>106526</v>
      </c>
      <c r="B43" s="84" t="str">
        <f>+Evaluation!BY43</f>
        <v>2, 3, 4, 5, 14, 16, 17</v>
      </c>
      <c r="C43" s="84">
        <f>+Evaluation!BZ43</f>
        <v>7</v>
      </c>
      <c r="D43" s="3">
        <f>+Evaluation!CA43</f>
        <v>14.8992</v>
      </c>
      <c r="E43" s="84"/>
      <c r="F43" s="88">
        <v>106526</v>
      </c>
      <c r="G43" s="88" t="s">
        <v>124</v>
      </c>
      <c r="H43" s="88">
        <v>7</v>
      </c>
      <c r="I43" s="88">
        <v>14.8992</v>
      </c>
    </row>
  </sheetData>
  <sortState ref="F12:I43">
    <sortCondition ref="H12:H43"/>
    <sortCondition ref="I12:I43"/>
  </sortState>
  <phoneticPr fontId="6" type="noConversion"/>
  <printOptions gridLines="1"/>
  <pageMargins left="0.75" right="0.75" top="1" bottom="1" header="0.5" footer="0.5"/>
  <pageSetup scale="1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sqref="A1:C1"/>
    </sheetView>
  </sheetViews>
  <sheetFormatPr baseColWidth="10" defaultRowHeight="15" x14ac:dyDescent="0"/>
  <cols>
    <col min="1" max="1" width="14.33203125" customWidth="1"/>
    <col min="2" max="2" width="31.33203125" customWidth="1"/>
    <col min="3" max="3" width="14.1640625" customWidth="1"/>
    <col min="34" max="34" width="13" customWidth="1"/>
    <col min="35" max="35" width="12.33203125" customWidth="1"/>
  </cols>
  <sheetData>
    <row r="1" spans="1:35">
      <c r="A1" s="107" t="str">
        <f>+Data!B1</f>
        <v>Illustration 4</v>
      </c>
      <c r="B1" s="107"/>
      <c r="C1" s="10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35">
      <c r="A2" s="107" t="s">
        <v>36</v>
      </c>
      <c r="B2" s="107"/>
      <c r="C2" s="107"/>
    </row>
    <row r="4" spans="1:35">
      <c r="A4" s="107" t="s">
        <v>5</v>
      </c>
      <c r="B4" s="107"/>
      <c r="C4" s="107"/>
      <c r="D4">
        <f>+Data!C2</f>
        <v>11</v>
      </c>
      <c r="O4" s="9"/>
    </row>
    <row r="5" spans="1:35">
      <c r="A5" s="107" t="s">
        <v>4</v>
      </c>
      <c r="B5" s="107"/>
      <c r="C5" s="107"/>
      <c r="D5">
        <f>+Data!C3</f>
        <v>20</v>
      </c>
      <c r="E5" s="7"/>
      <c r="F5" s="7"/>
      <c r="G5" s="7"/>
      <c r="H5" s="7"/>
      <c r="I5" s="7"/>
      <c r="J5" s="7"/>
      <c r="K5" s="7"/>
      <c r="L5" s="7"/>
      <c r="O5" s="9"/>
    </row>
    <row r="6" spans="1:3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</row>
    <row r="7" spans="1:35" ht="15" customHeight="1">
      <c r="A7" s="104" t="s">
        <v>44</v>
      </c>
      <c r="B7" s="104"/>
      <c r="C7" s="104"/>
      <c r="D7" s="104"/>
      <c r="E7" s="104"/>
      <c r="F7" s="104"/>
      <c r="G7" s="104"/>
      <c r="H7" s="104"/>
      <c r="I7" s="104"/>
      <c r="J7" s="11"/>
      <c r="K7" s="11"/>
      <c r="L7" s="11"/>
      <c r="M7" s="11"/>
      <c r="N7" s="11"/>
      <c r="O7" s="9"/>
    </row>
    <row r="8" spans="1:35" ht="15" customHeight="1">
      <c r="A8" s="108"/>
      <c r="B8" s="109"/>
      <c r="C8" s="35" t="s">
        <v>45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47">
        <v>13</v>
      </c>
      <c r="Q8" s="47">
        <v>14</v>
      </c>
      <c r="R8" s="47">
        <v>15</v>
      </c>
      <c r="S8" s="47">
        <v>16</v>
      </c>
      <c r="T8" s="47">
        <v>17</v>
      </c>
      <c r="U8" s="48">
        <v>18</v>
      </c>
      <c r="V8" s="47">
        <v>19</v>
      </c>
      <c r="W8" s="48">
        <v>20</v>
      </c>
      <c r="X8" s="47">
        <v>21</v>
      </c>
      <c r="Y8" s="47">
        <v>22</v>
      </c>
      <c r="Z8" s="47">
        <v>23</v>
      </c>
      <c r="AA8" s="47">
        <v>24</v>
      </c>
      <c r="AB8" s="47">
        <v>25</v>
      </c>
      <c r="AC8" s="47">
        <v>26</v>
      </c>
      <c r="AD8" s="47">
        <v>27</v>
      </c>
      <c r="AE8" s="47">
        <v>28</v>
      </c>
      <c r="AF8" s="47">
        <v>29</v>
      </c>
      <c r="AG8" s="47">
        <v>30</v>
      </c>
      <c r="AH8" s="47">
        <v>31</v>
      </c>
      <c r="AI8" s="48">
        <v>32</v>
      </c>
    </row>
    <row r="9" spans="1:35">
      <c r="A9" s="105" t="str">
        <f>Evaluation!K3</f>
        <v>2,4,5,7,14,16,17</v>
      </c>
      <c r="B9" s="106"/>
      <c r="C9" s="34" t="s">
        <v>46</v>
      </c>
      <c r="D9" s="41">
        <f>IF(ISNA(D$8=VLOOKUP(D$8, $G$13:$G$44, 1, FALSE)), 0, IF( D$8=VLOOKUP(D$8, $G$13:$G$44, 1, FALSE), 1,"ERROR"))</f>
        <v>0</v>
      </c>
      <c r="E9" s="41">
        <f t="shared" ref="E9:AI9" si="0">IF(ISNA(E$8=VLOOKUP(E$8, $G$13:$G$44, 1, FALSE)), 0, IF( E$8=VLOOKUP(E$8, $G$13:$G$44, 1, FALSE), 1,"ERROR"))</f>
        <v>1</v>
      </c>
      <c r="F9" s="41">
        <f t="shared" si="0"/>
        <v>0</v>
      </c>
      <c r="G9" s="41">
        <f t="shared" si="0"/>
        <v>1</v>
      </c>
      <c r="H9" s="41">
        <f t="shared" si="0"/>
        <v>1</v>
      </c>
      <c r="I9" s="41">
        <f t="shared" si="0"/>
        <v>0</v>
      </c>
      <c r="J9" s="41">
        <f t="shared" si="0"/>
        <v>1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1</v>
      </c>
      <c r="R9" s="41">
        <f t="shared" si="0"/>
        <v>0</v>
      </c>
      <c r="S9" s="41">
        <f t="shared" si="0"/>
        <v>1</v>
      </c>
      <c r="T9" s="41">
        <f t="shared" si="0"/>
        <v>1</v>
      </c>
      <c r="U9" s="41">
        <f t="shared" si="0"/>
        <v>0</v>
      </c>
      <c r="V9" s="41">
        <f t="shared" si="0"/>
        <v>0</v>
      </c>
      <c r="W9" s="41">
        <f t="shared" si="0"/>
        <v>0</v>
      </c>
      <c r="X9" s="41">
        <f t="shared" si="0"/>
        <v>0</v>
      </c>
      <c r="Y9" s="41">
        <f t="shared" si="0"/>
        <v>0</v>
      </c>
      <c r="Z9" s="41">
        <f t="shared" si="0"/>
        <v>0</v>
      </c>
      <c r="AA9" s="41">
        <f t="shared" si="0"/>
        <v>0</v>
      </c>
      <c r="AB9" s="41">
        <f t="shared" si="0"/>
        <v>0</v>
      </c>
      <c r="AC9" s="41">
        <f t="shared" si="0"/>
        <v>0</v>
      </c>
      <c r="AD9" s="41">
        <f t="shared" si="0"/>
        <v>0</v>
      </c>
      <c r="AE9" s="41">
        <f t="shared" si="0"/>
        <v>0</v>
      </c>
      <c r="AF9" s="41">
        <f t="shared" si="0"/>
        <v>0</v>
      </c>
      <c r="AG9" s="41">
        <f t="shared" si="0"/>
        <v>0</v>
      </c>
      <c r="AH9" s="41">
        <f t="shared" si="0"/>
        <v>0</v>
      </c>
      <c r="AI9" s="66">
        <f t="shared" si="0"/>
        <v>0</v>
      </c>
    </row>
    <row r="10" spans="1:35">
      <c r="A10" s="65">
        <f>SUM(D10:AI10)</f>
        <v>106586</v>
      </c>
      <c r="B10" t="s">
        <v>48</v>
      </c>
      <c r="C10" s="36" t="s">
        <v>47</v>
      </c>
      <c r="D10" s="67">
        <f>+D9*2^(D8-1)</f>
        <v>0</v>
      </c>
      <c r="E10" s="67">
        <f t="shared" ref="E10:AI10" si="1">+E9*2^(E8-1)</f>
        <v>2</v>
      </c>
      <c r="F10" s="67">
        <f t="shared" si="1"/>
        <v>0</v>
      </c>
      <c r="G10" s="67">
        <f t="shared" si="1"/>
        <v>8</v>
      </c>
      <c r="H10" s="67">
        <f t="shared" si="1"/>
        <v>16</v>
      </c>
      <c r="I10" s="67">
        <f t="shared" si="1"/>
        <v>0</v>
      </c>
      <c r="J10" s="67">
        <f t="shared" si="1"/>
        <v>64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7">
        <f t="shared" si="1"/>
        <v>0</v>
      </c>
      <c r="Q10" s="67">
        <f t="shared" si="1"/>
        <v>8192</v>
      </c>
      <c r="R10" s="67">
        <f t="shared" si="1"/>
        <v>0</v>
      </c>
      <c r="S10" s="67">
        <f t="shared" si="1"/>
        <v>32768</v>
      </c>
      <c r="T10" s="67">
        <f t="shared" si="1"/>
        <v>65536</v>
      </c>
      <c r="U10" s="67">
        <f t="shared" si="1"/>
        <v>0</v>
      </c>
      <c r="V10" s="67">
        <f t="shared" si="1"/>
        <v>0</v>
      </c>
      <c r="W10" s="67">
        <f t="shared" si="1"/>
        <v>0</v>
      </c>
      <c r="X10" s="67">
        <f t="shared" si="1"/>
        <v>0</v>
      </c>
      <c r="Y10" s="67">
        <f t="shared" si="1"/>
        <v>0</v>
      </c>
      <c r="Z10" s="67">
        <f t="shared" si="1"/>
        <v>0</v>
      </c>
      <c r="AA10" s="67">
        <f t="shared" si="1"/>
        <v>0</v>
      </c>
      <c r="AB10" s="67">
        <f t="shared" si="1"/>
        <v>0</v>
      </c>
      <c r="AC10" s="67">
        <f t="shared" si="1"/>
        <v>0</v>
      </c>
      <c r="AD10" s="67">
        <f t="shared" si="1"/>
        <v>0</v>
      </c>
      <c r="AE10" s="67">
        <f t="shared" si="1"/>
        <v>0</v>
      </c>
      <c r="AF10" s="67">
        <f t="shared" si="1"/>
        <v>0</v>
      </c>
      <c r="AG10" s="67">
        <f t="shared" si="1"/>
        <v>0</v>
      </c>
      <c r="AH10" s="67">
        <f t="shared" si="1"/>
        <v>0</v>
      </c>
      <c r="AI10" s="67">
        <f t="shared" si="1"/>
        <v>0</v>
      </c>
    </row>
    <row r="12" spans="1:35" ht="30">
      <c r="D12" s="2" t="s">
        <v>37</v>
      </c>
      <c r="E12" s="2" t="s">
        <v>38</v>
      </c>
      <c r="F12" s="2" t="s">
        <v>39</v>
      </c>
      <c r="G12" s="2" t="s">
        <v>40</v>
      </c>
    </row>
    <row r="13" spans="1:35">
      <c r="D13">
        <f>SEARCH(",", A9)</f>
        <v>2</v>
      </c>
      <c r="E13" s="40">
        <f>1+COUNT(D13:D44)</f>
        <v>7</v>
      </c>
      <c r="F13">
        <v>1</v>
      </c>
      <c r="G13" s="29">
        <f>IF($E$13=1,VALUE(A9),VALUE(LEFT(A9,D13-1)))</f>
        <v>2</v>
      </c>
      <c r="Q13" t="s">
        <v>58</v>
      </c>
    </row>
    <row r="14" spans="1:35" ht="15" customHeight="1">
      <c r="D14">
        <f t="shared" ref="D14:D44" si="2">SEARCH(",",$A$9,$D13+1)</f>
        <v>4</v>
      </c>
      <c r="F14">
        <v>2</v>
      </c>
      <c r="G14">
        <f t="shared" ref="G14:G44" si="3">IF(F14 &lt; $E$13, VALUE( MID(A$9,D13+1,D14-D13-1)), IF(F14 = $E$13, VALUE( RIGHT($A$9, $E$16-D13)),0))</f>
        <v>4</v>
      </c>
    </row>
    <row r="15" spans="1:35">
      <c r="D15">
        <f t="shared" si="2"/>
        <v>6</v>
      </c>
      <c r="E15" s="27" t="s">
        <v>41</v>
      </c>
      <c r="F15">
        <v>3</v>
      </c>
      <c r="G15">
        <f t="shared" si="3"/>
        <v>5</v>
      </c>
    </row>
    <row r="16" spans="1:35">
      <c r="D16">
        <f t="shared" si="2"/>
        <v>8</v>
      </c>
      <c r="E16">
        <f>LEN(A9)</f>
        <v>16</v>
      </c>
      <c r="F16">
        <v>4</v>
      </c>
      <c r="G16">
        <f t="shared" si="3"/>
        <v>7</v>
      </c>
    </row>
    <row r="17" spans="2:7">
      <c r="D17">
        <f t="shared" si="2"/>
        <v>11</v>
      </c>
      <c r="F17">
        <v>5</v>
      </c>
      <c r="G17">
        <f t="shared" si="3"/>
        <v>14</v>
      </c>
    </row>
    <row r="18" spans="2:7">
      <c r="D18">
        <f t="shared" si="2"/>
        <v>14</v>
      </c>
      <c r="F18">
        <v>6</v>
      </c>
      <c r="G18">
        <f t="shared" si="3"/>
        <v>16</v>
      </c>
    </row>
    <row r="19" spans="2:7">
      <c r="D19" t="e">
        <f t="shared" si="2"/>
        <v>#VALUE!</v>
      </c>
      <c r="F19">
        <v>7</v>
      </c>
      <c r="G19">
        <f t="shared" si="3"/>
        <v>17</v>
      </c>
    </row>
    <row r="20" spans="2:7">
      <c r="D20" t="e">
        <f t="shared" si="2"/>
        <v>#VALUE!</v>
      </c>
      <c r="F20">
        <v>8</v>
      </c>
      <c r="G20">
        <f t="shared" si="3"/>
        <v>0</v>
      </c>
    </row>
    <row r="21" spans="2:7">
      <c r="D21" t="e">
        <f t="shared" si="2"/>
        <v>#VALUE!</v>
      </c>
      <c r="F21">
        <v>9</v>
      </c>
      <c r="G21">
        <f t="shared" si="3"/>
        <v>0</v>
      </c>
    </row>
    <row r="22" spans="2:7">
      <c r="D22" t="e">
        <f t="shared" si="2"/>
        <v>#VALUE!</v>
      </c>
      <c r="F22">
        <v>10</v>
      </c>
      <c r="G22">
        <f t="shared" si="3"/>
        <v>0</v>
      </c>
    </row>
    <row r="23" spans="2:7">
      <c r="D23" t="e">
        <f t="shared" si="2"/>
        <v>#VALUE!</v>
      </c>
      <c r="F23">
        <v>11</v>
      </c>
      <c r="G23">
        <f t="shared" si="3"/>
        <v>0</v>
      </c>
    </row>
    <row r="24" spans="2:7">
      <c r="D24" t="e">
        <f t="shared" si="2"/>
        <v>#VALUE!</v>
      </c>
      <c r="F24">
        <v>12</v>
      </c>
      <c r="G24">
        <f t="shared" si="3"/>
        <v>0</v>
      </c>
    </row>
    <row r="25" spans="2:7">
      <c r="D25" t="e">
        <f t="shared" si="2"/>
        <v>#VALUE!</v>
      </c>
      <c r="F25" s="40">
        <v>13</v>
      </c>
      <c r="G25" s="40">
        <f t="shared" si="3"/>
        <v>0</v>
      </c>
    </row>
    <row r="26" spans="2:7">
      <c r="D26" t="e">
        <f t="shared" si="2"/>
        <v>#VALUE!</v>
      </c>
      <c r="F26" s="40">
        <v>14</v>
      </c>
      <c r="G26" s="40">
        <f t="shared" si="3"/>
        <v>0</v>
      </c>
    </row>
    <row r="27" spans="2:7">
      <c r="B27" s="33"/>
      <c r="D27" t="e">
        <f t="shared" si="2"/>
        <v>#VALUE!</v>
      </c>
      <c r="F27" s="40">
        <v>15</v>
      </c>
      <c r="G27" s="40">
        <f t="shared" si="3"/>
        <v>0</v>
      </c>
    </row>
    <row r="28" spans="2:7">
      <c r="D28" t="e">
        <f t="shared" si="2"/>
        <v>#VALUE!</v>
      </c>
      <c r="F28" s="40">
        <v>16</v>
      </c>
      <c r="G28" s="40">
        <f t="shared" si="3"/>
        <v>0</v>
      </c>
    </row>
    <row r="29" spans="2:7">
      <c r="D29" t="e">
        <f t="shared" si="2"/>
        <v>#VALUE!</v>
      </c>
      <c r="F29" s="40">
        <v>17</v>
      </c>
      <c r="G29" s="40">
        <f t="shared" si="3"/>
        <v>0</v>
      </c>
    </row>
    <row r="30" spans="2:7">
      <c r="D30" t="e">
        <f t="shared" si="2"/>
        <v>#VALUE!</v>
      </c>
      <c r="F30" s="40">
        <v>18</v>
      </c>
      <c r="G30" s="40">
        <f t="shared" si="3"/>
        <v>0</v>
      </c>
    </row>
    <row r="31" spans="2:7">
      <c r="D31" t="e">
        <f t="shared" si="2"/>
        <v>#VALUE!</v>
      </c>
      <c r="F31" s="40">
        <v>19</v>
      </c>
      <c r="G31" s="40">
        <f t="shared" si="3"/>
        <v>0</v>
      </c>
    </row>
    <row r="32" spans="2:7">
      <c r="D32" t="e">
        <f t="shared" si="2"/>
        <v>#VALUE!</v>
      </c>
      <c r="F32" s="40">
        <v>20</v>
      </c>
      <c r="G32" s="40">
        <f t="shared" si="3"/>
        <v>0</v>
      </c>
    </row>
    <row r="33" spans="3:7">
      <c r="C33" s="50" t="s">
        <v>73</v>
      </c>
      <c r="D33" t="e">
        <f t="shared" si="2"/>
        <v>#VALUE!</v>
      </c>
      <c r="F33" s="40">
        <v>21</v>
      </c>
      <c r="G33" s="40">
        <f t="shared" si="3"/>
        <v>0</v>
      </c>
    </row>
    <row r="34" spans="3:7">
      <c r="D34" t="e">
        <f t="shared" si="2"/>
        <v>#VALUE!</v>
      </c>
      <c r="F34" s="40">
        <v>22</v>
      </c>
      <c r="G34" s="40">
        <f t="shared" si="3"/>
        <v>0</v>
      </c>
    </row>
    <row r="35" spans="3:7">
      <c r="D35" t="e">
        <f t="shared" si="2"/>
        <v>#VALUE!</v>
      </c>
      <c r="F35" s="40">
        <v>23</v>
      </c>
      <c r="G35" s="40">
        <f t="shared" si="3"/>
        <v>0</v>
      </c>
    </row>
    <row r="36" spans="3:7">
      <c r="D36" t="e">
        <f t="shared" si="2"/>
        <v>#VALUE!</v>
      </c>
      <c r="F36" s="40">
        <v>24</v>
      </c>
      <c r="G36" s="40">
        <f t="shared" si="3"/>
        <v>0</v>
      </c>
    </row>
    <row r="37" spans="3:7">
      <c r="D37" t="e">
        <f t="shared" si="2"/>
        <v>#VALUE!</v>
      </c>
      <c r="F37" s="40">
        <v>25</v>
      </c>
      <c r="G37" s="40">
        <f t="shared" si="3"/>
        <v>0</v>
      </c>
    </row>
    <row r="38" spans="3:7">
      <c r="D38" t="e">
        <f t="shared" si="2"/>
        <v>#VALUE!</v>
      </c>
      <c r="F38" s="40">
        <v>26</v>
      </c>
      <c r="G38" s="40">
        <f t="shared" si="3"/>
        <v>0</v>
      </c>
    </row>
    <row r="39" spans="3:7">
      <c r="D39" t="e">
        <f t="shared" si="2"/>
        <v>#VALUE!</v>
      </c>
      <c r="F39" s="40">
        <v>27</v>
      </c>
      <c r="G39" s="40">
        <f t="shared" si="3"/>
        <v>0</v>
      </c>
    </row>
    <row r="40" spans="3:7">
      <c r="D40" t="e">
        <f t="shared" si="2"/>
        <v>#VALUE!</v>
      </c>
      <c r="F40" s="40">
        <v>28</v>
      </c>
      <c r="G40" s="40">
        <f t="shared" si="3"/>
        <v>0</v>
      </c>
    </row>
    <row r="41" spans="3:7">
      <c r="D41" t="e">
        <f t="shared" si="2"/>
        <v>#VALUE!</v>
      </c>
      <c r="F41" s="40">
        <v>29</v>
      </c>
      <c r="G41" s="40">
        <f t="shared" si="3"/>
        <v>0</v>
      </c>
    </row>
    <row r="42" spans="3:7">
      <c r="D42" t="e">
        <f t="shared" si="2"/>
        <v>#VALUE!</v>
      </c>
      <c r="F42" s="40">
        <v>30</v>
      </c>
      <c r="G42" s="40">
        <f t="shared" si="3"/>
        <v>0</v>
      </c>
    </row>
    <row r="43" spans="3:7">
      <c r="D43" t="e">
        <f t="shared" si="2"/>
        <v>#VALUE!</v>
      </c>
      <c r="F43" s="40">
        <v>31</v>
      </c>
      <c r="G43" s="40">
        <f t="shared" si="3"/>
        <v>0</v>
      </c>
    </row>
    <row r="44" spans="3:7">
      <c r="D44" t="e">
        <f t="shared" si="2"/>
        <v>#VALUE!</v>
      </c>
      <c r="F44" s="40">
        <v>32</v>
      </c>
      <c r="G44" s="40">
        <f t="shared" si="3"/>
        <v>0</v>
      </c>
    </row>
  </sheetData>
  <mergeCells count="8">
    <mergeCell ref="A7:I7"/>
    <mergeCell ref="A9:B9"/>
    <mergeCell ref="A1:C1"/>
    <mergeCell ref="D1:O1"/>
    <mergeCell ref="A2:C2"/>
    <mergeCell ref="A4:C4"/>
    <mergeCell ref="A5:C5"/>
    <mergeCell ref="A8:B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Evaluation</vt:lpstr>
      <vt:lpstr>Results</vt:lpstr>
      <vt:lpstr>Calculator</vt:lpstr>
    </vt:vector>
  </TitlesOfParts>
  <Company>IPFW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 Wellington</dc:creator>
  <cp:lastModifiedBy>John F.  Wellington</cp:lastModifiedBy>
  <cp:lastPrinted>2015-06-28T23:42:54Z</cp:lastPrinted>
  <dcterms:created xsi:type="dcterms:W3CDTF">2014-11-10T13:16:19Z</dcterms:created>
  <dcterms:modified xsi:type="dcterms:W3CDTF">2015-10-25T17:00:01Z</dcterms:modified>
</cp:coreProperties>
</file>